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2024\"/>
    </mc:Choice>
  </mc:AlternateContent>
  <bookViews>
    <workbookView xWindow="0" yWindow="0" windowWidth="0" windowHeight="0"/>
  </bookViews>
  <sheets>
    <sheet name="Rekapitulace stavby" sheetId="1" r:id="rId1"/>
    <sheet name="SO 11-11-01 - Sanace skal..." sheetId="2" r:id="rId2"/>
    <sheet name="SO 11-30-01 - Ochrana kab..." sheetId="3" r:id="rId3"/>
    <sheet name="SO 03 - VON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'SO 11-11-01 - Sanace skal...'!$C$120:$K$292</definedName>
    <definedName name="_xlnm.Print_Area" localSheetId="1">'SO 11-11-01 - Sanace skal...'!$C$4:$J$76,'SO 11-11-01 - Sanace skal...'!$C$82:$J$102,'SO 11-11-01 - Sanace skal...'!$C$108:$K$292</definedName>
    <definedName name="_xlnm.Print_Titles" localSheetId="1">'SO 11-11-01 - Sanace skal...'!$120:$120</definedName>
    <definedName name="_xlnm._FilterDatabase" localSheetId="2" hidden="1">'SO 11-30-01 - Ochrana kab...'!$C$122:$K$177</definedName>
    <definedName name="_xlnm.Print_Area" localSheetId="2">'SO 11-30-01 - Ochrana kab...'!$C$4:$J$76,'SO 11-30-01 - Ochrana kab...'!$C$82:$J$104,'SO 11-30-01 - Ochrana kab...'!$C$110:$K$177</definedName>
    <definedName name="_xlnm.Print_Titles" localSheetId="2">'SO 11-30-01 - Ochrana kab...'!$122:$122</definedName>
    <definedName name="_xlnm._FilterDatabase" localSheetId="3" hidden="1">'SO 03 - VON'!$C$119:$K$136</definedName>
    <definedName name="_xlnm.Print_Area" localSheetId="3">'SO 03 - VON'!$C$4:$J$76,'SO 03 - VON'!$C$82:$J$101,'SO 03 - VON'!$C$107:$K$136</definedName>
    <definedName name="_xlnm.Print_Titles" localSheetId="3">'SO 03 - VON'!$119:$119</definedName>
  </definedNames>
  <calcPr/>
</workbook>
</file>

<file path=xl/calcChain.xml><?xml version="1.0" encoding="utf-8"?>
<calcChain xmlns="http://schemas.openxmlformats.org/spreadsheetml/2006/main">
  <c i="4" l="1" r="J37"/>
  <c r="J36"/>
  <c i="1" r="AY97"/>
  <c i="4" r="J35"/>
  <c i="1" r="AX97"/>
  <c i="4" r="BI134"/>
  <c r="BH134"/>
  <c r="BG134"/>
  <c r="BF134"/>
  <c r="T134"/>
  <c r="T133"/>
  <c r="R134"/>
  <c r="R133"/>
  <c r="P134"/>
  <c r="P133"/>
  <c r="BI130"/>
  <c r="BH130"/>
  <c r="BG130"/>
  <c r="BF130"/>
  <c r="T130"/>
  <c r="T129"/>
  <c r="R130"/>
  <c r="R129"/>
  <c r="P130"/>
  <c r="P129"/>
  <c r="BI126"/>
  <c r="BH126"/>
  <c r="BG126"/>
  <c r="BF126"/>
  <c r="T126"/>
  <c r="R126"/>
  <c r="P126"/>
  <c r="BI123"/>
  <c r="BH123"/>
  <c r="BG123"/>
  <c r="BF123"/>
  <c r="T123"/>
  <c r="R123"/>
  <c r="P123"/>
  <c r="F114"/>
  <c r="E112"/>
  <c r="F89"/>
  <c r="E87"/>
  <c r="J24"/>
  <c r="E24"/>
  <c r="J92"/>
  <c r="J23"/>
  <c r="J21"/>
  <c r="E21"/>
  <c r="J91"/>
  <c r="J20"/>
  <c r="J18"/>
  <c r="E18"/>
  <c r="F92"/>
  <c r="J17"/>
  <c r="J15"/>
  <c r="E15"/>
  <c r="F116"/>
  <c r="J14"/>
  <c r="J12"/>
  <c r="J89"/>
  <c r="E7"/>
  <c r="E110"/>
  <c i="3" r="J134"/>
  <c r="J37"/>
  <c r="J36"/>
  <c i="1" r="AY96"/>
  <c i="3" r="J35"/>
  <c i="1" r="AX96"/>
  <c i="3" r="BI175"/>
  <c r="BH175"/>
  <c r="BG175"/>
  <c r="BF175"/>
  <c r="T175"/>
  <c r="R175"/>
  <c r="P175"/>
  <c r="BI170"/>
  <c r="BH170"/>
  <c r="BG170"/>
  <c r="BF170"/>
  <c r="T170"/>
  <c r="R170"/>
  <c r="P170"/>
  <c r="BI167"/>
  <c r="BH167"/>
  <c r="BG167"/>
  <c r="BF167"/>
  <c r="T167"/>
  <c r="R167"/>
  <c r="P167"/>
  <c r="BI162"/>
  <c r="BH162"/>
  <c r="BG162"/>
  <c r="BF162"/>
  <c r="T162"/>
  <c r="R162"/>
  <c r="P162"/>
  <c r="BI159"/>
  <c r="BH159"/>
  <c r="BG159"/>
  <c r="BF159"/>
  <c r="T159"/>
  <c r="R159"/>
  <c r="P159"/>
  <c r="BI155"/>
  <c r="BH155"/>
  <c r="BG155"/>
  <c r="BF155"/>
  <c r="T155"/>
  <c r="R155"/>
  <c r="P155"/>
  <c r="BI153"/>
  <c r="BH153"/>
  <c r="BG153"/>
  <c r="BF153"/>
  <c r="T153"/>
  <c r="R153"/>
  <c r="P153"/>
  <c r="BI149"/>
  <c r="BH149"/>
  <c r="BG149"/>
  <c r="BF149"/>
  <c r="T149"/>
  <c r="R149"/>
  <c r="P149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J99"/>
  <c r="BI128"/>
  <c r="BH128"/>
  <c r="BG128"/>
  <c r="BF128"/>
  <c r="T128"/>
  <c r="R128"/>
  <c r="P128"/>
  <c r="BI126"/>
  <c r="BH126"/>
  <c r="BG126"/>
  <c r="BF126"/>
  <c r="T126"/>
  <c r="R126"/>
  <c r="P126"/>
  <c r="F117"/>
  <c r="E115"/>
  <c r="F89"/>
  <c r="E87"/>
  <c r="J24"/>
  <c r="E24"/>
  <c r="J120"/>
  <c r="J23"/>
  <c r="J21"/>
  <c r="E21"/>
  <c r="J91"/>
  <c r="J20"/>
  <c r="J18"/>
  <c r="E18"/>
  <c r="F120"/>
  <c r="J17"/>
  <c r="J15"/>
  <c r="E15"/>
  <c r="F119"/>
  <c r="J14"/>
  <c r="J12"/>
  <c r="J89"/>
  <c r="E7"/>
  <c r="E113"/>
  <c i="1" r="AY95"/>
  <c i="2" r="J37"/>
  <c r="J36"/>
  <c r="J35"/>
  <c i="1" r="AX95"/>
  <c i="2" r="BI290"/>
  <c r="BH290"/>
  <c r="BG290"/>
  <c r="BF290"/>
  <c r="T290"/>
  <c r="T289"/>
  <c r="R290"/>
  <c r="R289"/>
  <c r="P290"/>
  <c r="P289"/>
  <c r="BI283"/>
  <c r="BH283"/>
  <c r="BG283"/>
  <c r="BF283"/>
  <c r="T283"/>
  <c r="T282"/>
  <c r="R283"/>
  <c r="R282"/>
  <c r="P283"/>
  <c r="P282"/>
  <c r="BI280"/>
  <c r="BH280"/>
  <c r="BG280"/>
  <c r="BF280"/>
  <c r="T280"/>
  <c r="R280"/>
  <c r="P280"/>
  <c r="BI275"/>
  <c r="BH275"/>
  <c r="BG275"/>
  <c r="BF275"/>
  <c r="T275"/>
  <c r="R275"/>
  <c r="P275"/>
  <c r="BI270"/>
  <c r="BH270"/>
  <c r="BG270"/>
  <c r="BF270"/>
  <c r="T270"/>
  <c r="R270"/>
  <c r="P270"/>
  <c r="BI264"/>
  <c r="BH264"/>
  <c r="BG264"/>
  <c r="BF264"/>
  <c r="T264"/>
  <c r="R264"/>
  <c r="P264"/>
  <c r="BI255"/>
  <c r="BH255"/>
  <c r="BG255"/>
  <c r="BF255"/>
  <c r="T255"/>
  <c r="R255"/>
  <c r="P255"/>
  <c r="BI246"/>
  <c r="BH246"/>
  <c r="BG246"/>
  <c r="BF246"/>
  <c r="T246"/>
  <c r="R246"/>
  <c r="P246"/>
  <c r="BI239"/>
  <c r="BH239"/>
  <c r="BG239"/>
  <c r="BF239"/>
  <c r="T239"/>
  <c r="R239"/>
  <c r="P239"/>
  <c r="BI230"/>
  <c r="BH230"/>
  <c r="BG230"/>
  <c r="BF230"/>
  <c r="T230"/>
  <c r="R230"/>
  <c r="P230"/>
  <c r="BI225"/>
  <c r="BH225"/>
  <c r="BG225"/>
  <c r="BF225"/>
  <c r="T225"/>
  <c r="R225"/>
  <c r="P225"/>
  <c r="BI220"/>
  <c r="BH220"/>
  <c r="BG220"/>
  <c r="BF220"/>
  <c r="T220"/>
  <c r="R220"/>
  <c r="P220"/>
  <c r="BI215"/>
  <c r="BH215"/>
  <c r="BG215"/>
  <c r="BF215"/>
  <c r="T215"/>
  <c r="R215"/>
  <c r="P215"/>
  <c r="BI212"/>
  <c r="BH212"/>
  <c r="BG212"/>
  <c r="BF212"/>
  <c r="T212"/>
  <c r="R212"/>
  <c r="P212"/>
  <c r="BI209"/>
  <c r="BH209"/>
  <c r="BG209"/>
  <c r="BF209"/>
  <c r="T209"/>
  <c r="R209"/>
  <c r="P209"/>
  <c r="BI206"/>
  <c r="BH206"/>
  <c r="BG206"/>
  <c r="BF206"/>
  <c r="T206"/>
  <c r="R206"/>
  <c r="P206"/>
  <c r="BI202"/>
  <c r="BH202"/>
  <c r="BG202"/>
  <c r="BF202"/>
  <c r="T202"/>
  <c r="R202"/>
  <c r="P202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89"/>
  <c r="BH189"/>
  <c r="BG189"/>
  <c r="BF189"/>
  <c r="T189"/>
  <c r="R189"/>
  <c r="P189"/>
  <c r="BI183"/>
  <c r="BH183"/>
  <c r="BG183"/>
  <c r="BF183"/>
  <c r="T183"/>
  <c r="R183"/>
  <c r="P183"/>
  <c r="BI178"/>
  <c r="BH178"/>
  <c r="BG178"/>
  <c r="BF178"/>
  <c r="T178"/>
  <c r="R178"/>
  <c r="P178"/>
  <c r="BI173"/>
  <c r="BH173"/>
  <c r="BG173"/>
  <c r="BF173"/>
  <c r="T173"/>
  <c r="R173"/>
  <c r="P173"/>
  <c r="BI168"/>
  <c r="BH168"/>
  <c r="BG168"/>
  <c r="BF168"/>
  <c r="T168"/>
  <c r="R168"/>
  <c r="P168"/>
  <c r="BI162"/>
  <c r="BH162"/>
  <c r="BG162"/>
  <c r="BF162"/>
  <c r="T162"/>
  <c r="R162"/>
  <c r="P162"/>
  <c r="BI159"/>
  <c r="BH159"/>
  <c r="BG159"/>
  <c r="BF159"/>
  <c r="T159"/>
  <c r="R159"/>
  <c r="P159"/>
  <c r="BI153"/>
  <c r="BH153"/>
  <c r="BG153"/>
  <c r="BF153"/>
  <c r="T153"/>
  <c r="R153"/>
  <c r="P153"/>
  <c r="BI148"/>
  <c r="BH148"/>
  <c r="BG148"/>
  <c r="BF148"/>
  <c r="T148"/>
  <c r="R148"/>
  <c r="P148"/>
  <c r="BI142"/>
  <c r="BH142"/>
  <c r="BG142"/>
  <c r="BF142"/>
  <c r="T142"/>
  <c r="R142"/>
  <c r="P142"/>
  <c r="BI137"/>
  <c r="BH137"/>
  <c r="BG137"/>
  <c r="BF137"/>
  <c r="T137"/>
  <c r="R137"/>
  <c r="P137"/>
  <c r="BI131"/>
  <c r="BH131"/>
  <c r="BG131"/>
  <c r="BF131"/>
  <c r="T131"/>
  <c r="R131"/>
  <c r="P131"/>
  <c r="BI126"/>
  <c r="BH126"/>
  <c r="BG126"/>
  <c r="BF126"/>
  <c r="T126"/>
  <c r="R126"/>
  <c r="P126"/>
  <c r="BI124"/>
  <c r="BH124"/>
  <c r="BG124"/>
  <c r="BF124"/>
  <c r="T124"/>
  <c r="R124"/>
  <c r="P124"/>
  <c r="F115"/>
  <c r="E113"/>
  <c r="F89"/>
  <c r="E87"/>
  <c r="J24"/>
  <c r="E24"/>
  <c r="J92"/>
  <c r="J23"/>
  <c r="J21"/>
  <c r="E21"/>
  <c r="J117"/>
  <c r="J20"/>
  <c r="J18"/>
  <c r="E18"/>
  <c r="F118"/>
  <c r="J17"/>
  <c r="J15"/>
  <c r="E15"/>
  <c r="F117"/>
  <c r="J14"/>
  <c r="J12"/>
  <c r="J115"/>
  <c r="E7"/>
  <c r="E85"/>
  <c i="1" r="L90"/>
  <c r="AM90"/>
  <c r="AM89"/>
  <c r="L89"/>
  <c r="AM87"/>
  <c r="L87"/>
  <c r="L85"/>
  <c r="L84"/>
  <c i="2" r="J215"/>
  <c r="J137"/>
  <c r="J153"/>
  <c r="J209"/>
  <c r="J230"/>
  <c r="J202"/>
  <c r="BK178"/>
  <c r="F35"/>
  <c i="4" r="BK126"/>
  <c i="2" r="J126"/>
  <c r="J220"/>
  <c r="J275"/>
  <c r="J246"/>
  <c r="BK264"/>
  <c i="3" r="J136"/>
  <c r="J162"/>
  <c i="2" r="BK137"/>
  <c r="BK131"/>
  <c i="3" r="J170"/>
  <c r="BK128"/>
  <c i="2" r="BK225"/>
  <c r="BK173"/>
  <c r="BK246"/>
  <c r="BK202"/>
  <c r="J183"/>
  <c r="J199"/>
  <c r="BK126"/>
  <c r="J264"/>
  <c r="BK283"/>
  <c r="BK206"/>
  <c r="BK159"/>
  <c i="3" r="J159"/>
  <c r="BK126"/>
  <c r="BK145"/>
  <c r="BK175"/>
  <c i="4" r="J123"/>
  <c i="3" r="J139"/>
  <c r="J155"/>
  <c r="BK149"/>
  <c i="4" r="J134"/>
  <c i="2" r="BK209"/>
  <c i="1" r="AS94"/>
  <c i="3" r="J142"/>
  <c r="BK139"/>
  <c i="4" r="BK130"/>
  <c i="2" r="J270"/>
  <c r="J173"/>
  <c r="J197"/>
  <c r="J34"/>
  <c r="BK220"/>
  <c r="BK199"/>
  <c r="BK215"/>
  <c r="BK168"/>
  <c r="F34"/>
  <c r="BK124"/>
  <c r="BK153"/>
  <c r="J195"/>
  <c r="BK142"/>
  <c r="BK195"/>
  <c r="F36"/>
  <c r="BK280"/>
  <c r="J212"/>
  <c r="J124"/>
  <c r="J255"/>
  <c r="BK162"/>
  <c i="3" r="J145"/>
  <c r="J153"/>
  <c r="BK159"/>
  <c i="4" r="BK123"/>
  <c i="2" r="J178"/>
  <c r="J280"/>
  <c r="BK197"/>
  <c r="J159"/>
  <c r="BK212"/>
  <c r="BK183"/>
  <c r="J148"/>
  <c r="BK270"/>
  <c r="BK290"/>
  <c r="BK255"/>
  <c r="BK189"/>
  <c r="BK148"/>
  <c i="3" r="J167"/>
  <c r="BK136"/>
  <c r="J126"/>
  <c r="J175"/>
  <c i="4" r="J126"/>
  <c r="J130"/>
  <c i="2" r="J290"/>
  <c r="J225"/>
  <c r="F37"/>
  <c r="J189"/>
  <c r="J283"/>
  <c r="BK239"/>
  <c r="J168"/>
  <c i="3" r="J149"/>
  <c r="BK155"/>
  <c r="BK162"/>
  <c r="BK170"/>
  <c i="4" r="BK134"/>
  <c i="2" r="J142"/>
  <c i="3" r="J128"/>
  <c i="2" r="J206"/>
  <c r="BK275"/>
  <c r="J239"/>
  <c r="J162"/>
  <c r="J131"/>
  <c r="BK230"/>
  <c i="3" r="BK153"/>
  <c r="BK142"/>
  <c r="BK167"/>
  <c i="2" l="1" r="P274"/>
  <c r="T123"/>
  <c r="T122"/>
  <c r="T121"/>
  <c i="3" r="R135"/>
  <c r="T161"/>
  <c i="2" r="T274"/>
  <c i="3" r="P135"/>
  <c r="BK161"/>
  <c r="J161"/>
  <c r="J103"/>
  <c r="BK125"/>
  <c r="J125"/>
  <c r="J98"/>
  <c r="R148"/>
  <c r="R147"/>
  <c r="P125"/>
  <c r="P124"/>
  <c r="P148"/>
  <c i="2" r="BK123"/>
  <c r="J123"/>
  <c r="J98"/>
  <c i="3" r="T125"/>
  <c r="T135"/>
  <c r="R161"/>
  <c i="2" r="BK274"/>
  <c r="J274"/>
  <c r="J99"/>
  <c r="R123"/>
  <c r="R122"/>
  <c r="R121"/>
  <c i="3" r="R125"/>
  <c r="R124"/>
  <c r="T148"/>
  <c r="T147"/>
  <c i="2" r="P123"/>
  <c r="P122"/>
  <c r="P121"/>
  <c i="1" r="AU95"/>
  <c i="4" r="P122"/>
  <c r="P121"/>
  <c r="P120"/>
  <c i="1" r="AU97"/>
  <c i="4" r="T122"/>
  <c r="T121"/>
  <c r="T120"/>
  <c i="2" r="R274"/>
  <c i="3" r="BK135"/>
  <c r="J135"/>
  <c r="J100"/>
  <c r="BK148"/>
  <c r="BK147"/>
  <c r="J147"/>
  <c r="J101"/>
  <c r="P161"/>
  <c i="4" r="BK122"/>
  <c r="J122"/>
  <c r="J98"/>
  <c r="R122"/>
  <c r="R121"/>
  <c r="R120"/>
  <c i="2" r="BK282"/>
  <c r="J282"/>
  <c r="J100"/>
  <c r="BK289"/>
  <c r="J289"/>
  <c r="J101"/>
  <c i="4" r="BK129"/>
  <c r="J129"/>
  <c r="J99"/>
  <c r="BK133"/>
  <c r="J133"/>
  <c r="J100"/>
  <c r="F117"/>
  <c r="F91"/>
  <c r="J114"/>
  <c r="BE126"/>
  <c i="3" r="J148"/>
  <c r="J102"/>
  <c i="4" r="J117"/>
  <c r="E85"/>
  <c r="J116"/>
  <c r="BE134"/>
  <c r="BE123"/>
  <c r="BE130"/>
  <c i="2" r="BK122"/>
  <c r="J122"/>
  <c r="J97"/>
  <c i="3" r="J92"/>
  <c r="J119"/>
  <c r="BE142"/>
  <c r="BE145"/>
  <c r="BE175"/>
  <c r="F91"/>
  <c r="J117"/>
  <c r="BE136"/>
  <c r="BE167"/>
  <c r="E85"/>
  <c r="BE126"/>
  <c r="BE128"/>
  <c r="BE139"/>
  <c r="BE149"/>
  <c r="BE153"/>
  <c r="BE155"/>
  <c r="BE170"/>
  <c r="F92"/>
  <c r="BE159"/>
  <c r="BE162"/>
  <c i="2" r="J91"/>
  <c r="J118"/>
  <c r="BE126"/>
  <c r="BE131"/>
  <c r="BE137"/>
  <c r="F92"/>
  <c r="BE124"/>
  <c r="BE173"/>
  <c r="BE197"/>
  <c r="BE199"/>
  <c r="BE202"/>
  <c r="BE246"/>
  <c r="BE283"/>
  <c i="1" r="BB95"/>
  <c i="2" r="BE280"/>
  <c i="1" r="BC95"/>
  <c i="2" r="J89"/>
  <c r="BE148"/>
  <c r="BE153"/>
  <c i="1" r="AW95"/>
  <c i="2" r="E111"/>
  <c r="BE142"/>
  <c r="BE168"/>
  <c r="BE183"/>
  <c r="BE206"/>
  <c r="BE209"/>
  <c r="BE212"/>
  <c r="BE215"/>
  <c r="BE225"/>
  <c r="BE230"/>
  <c r="BE239"/>
  <c r="BE290"/>
  <c i="1" r="BA95"/>
  <c i="2" r="F91"/>
  <c r="BE189"/>
  <c r="BE275"/>
  <c r="BE264"/>
  <c r="BE270"/>
  <c r="BE159"/>
  <c r="BE162"/>
  <c r="BE178"/>
  <c r="BE195"/>
  <c r="BE220"/>
  <c r="BE255"/>
  <c i="1" r="BD95"/>
  <c i="4" r="F36"/>
  <c i="1" r="BC97"/>
  <c i="4" r="J34"/>
  <c i="1" r="AW97"/>
  <c i="3" r="F37"/>
  <c i="1" r="BD96"/>
  <c i="3" r="J34"/>
  <c i="1" r="AW96"/>
  <c i="3" r="F36"/>
  <c i="1" r="BC96"/>
  <c i="4" r="F35"/>
  <c i="1" r="BB97"/>
  <c i="3" r="F35"/>
  <c i="1" r="BB96"/>
  <c i="3" r="F34"/>
  <c i="1" r="BA96"/>
  <c i="4" r="F34"/>
  <c i="1" r="BA97"/>
  <c i="4" r="F37"/>
  <c i="1" r="BD97"/>
  <c i="3" l="1" r="R123"/>
  <c r="T124"/>
  <c r="T123"/>
  <c r="P147"/>
  <c r="P123"/>
  <c i="1" r="AU96"/>
  <c i="3" r="BK124"/>
  <c r="J124"/>
  <c r="J97"/>
  <c i="4" r="BK121"/>
  <c r="BK120"/>
  <c r="J120"/>
  <c r="J96"/>
  <c i="2" r="BK121"/>
  <c r="J121"/>
  <c r="J96"/>
  <c i="1" r="AU94"/>
  <c r="BB94"/>
  <c r="W31"/>
  <c r="BC94"/>
  <c r="W32"/>
  <c i="3" r="F33"/>
  <c i="1" r="AZ96"/>
  <c i="2" r="F33"/>
  <c i="1" r="AZ95"/>
  <c r="BA94"/>
  <c r="W30"/>
  <c i="3" r="J33"/>
  <c i="1" r="AV96"/>
  <c r="AT96"/>
  <c i="2" r="J33"/>
  <c i="1" r="AV95"/>
  <c r="AT95"/>
  <c r="BD94"/>
  <c r="W33"/>
  <c i="4" r="F33"/>
  <c i="1" r="AZ97"/>
  <c i="4" r="J33"/>
  <c i="1" r="AV97"/>
  <c r="AT97"/>
  <c i="3" l="1" r="BK123"/>
  <c r="J123"/>
  <c i="4" r="J121"/>
  <c r="J97"/>
  <c r="J30"/>
  <c i="1" r="AG97"/>
  <c i="3" r="J30"/>
  <c i="1" r="AG96"/>
  <c i="2" r="J30"/>
  <c i="1" r="AG95"/>
  <c r="AW94"/>
  <c r="AK30"/>
  <c r="AY94"/>
  <c r="AX94"/>
  <c r="AZ94"/>
  <c r="W29"/>
  <c i="4" l="1" r="J39"/>
  <c i="3" r="J39"/>
  <c r="J96"/>
  <c i="2" r="J39"/>
  <c i="1" r="AN95"/>
  <c r="AN96"/>
  <c r="AN97"/>
  <c r="AG94"/>
  <c r="AK26"/>
  <c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<sst xmlns="http://schemas.openxmlformats.org/spreadsheetml/2006/main">
  <si>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</si>
  <si>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</si>
  <si>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</si>
  <si>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</si>
  <si>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</si>
  <si>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{83b0151b-4afc-49d7-aae0-383f3f06609c}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</si>
  <si>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</si>
  <si>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</si>
  <si>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</si>
  <si>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</si>
  <si>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</si>
  <si>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</si>
  <si>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</si>
  <si>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</si>
  <si>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64024XXX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</si>
  <si>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</si>
  <si>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</si>
  <si>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Sanace skalního zářezu Hodkovice nad Mohelkou - Rychnov u Jablonce n. N</t>
  </si>
  <si>
    <t>KSO:</t>
  </si>
  <si>
    <t>CC-CZ:</t>
  </si>
  <si>
    <t>Místo:</t>
  </si>
  <si>
    <t xml:space="preserve"> </t>
  </si>
  <si>
    <t>Datum:</t>
  </si>
  <si>
    <t>9. 1. 2024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</si>
  <si>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</si>
  <si>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</si>
  <si>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</si>
  <si>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</si>
  <si>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</si>
  <si>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</si>
  <si>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</si>
  <si>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</si>
  <si>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</si>
  <si>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</si>
  <si>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</si>
  <si>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</si>
  <si>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</si>
  <si>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</si>
  <si>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</si>
  <si>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</si>
  <si>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</si>
  <si>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</si>
  <si>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</si>
  <si>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</si>
  <si>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</si>
  <si>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</si>
  <si>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</si>
  <si>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</si>
  <si>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</si>
  <si>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</si>
  <si>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</si>
  <si>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</si>
  <si>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</si>
  <si>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</si>
  <si>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</si>
  <si>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</si>
  <si>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</si>
  <si>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</si>
  <si>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</si>
  <si>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</si>
  <si>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</si>
  <si>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</si>
  <si>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</si>
  <si>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</si>
  <si>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</si>
  <si>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</si>
  <si>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</si>
  <si>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</si>
  <si>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</si>
  <si>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</si>
  <si>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</si>
  <si>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</si>
  <si>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</si>
  <si>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</si>
  <si>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</si>
  <si>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</si>
  <si>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</si>
  <si>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</si>
  <si>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11-11-01</t>
  </si>
  <si>
    <t>Sanace skalního zářezu</t>
  </si>
  <si>
    <t>STA</t>
  </si>
  <si>
    <t>1</t>
  </si>
  <si>
    <t>{d3c827bb-6e7d-4ff0-97fa-37a27500d2dc}</t>
  </si>
  <si>
    <t>2</t>
  </si>
  <si>
    <t>SO 11-30-01</t>
  </si>
  <si>
    <t>Ochrana kabelu ČD Telematika</t>
  </si>
  <si>
    <t>{9bd4b1dc-838c-416d-b45f-33e409c90fe6}</t>
  </si>
  <si>
    <t>SO 03</t>
  </si>
  <si>
    <t>VON</t>
  </si>
  <si>
    <t>{d5aeed11-66be-4d47-b8f6-e64058562ebb}</t>
  </si>
  <si>
    <t>KRYCÍ LIST SOUPISU PRACÍ</t>
  </si>
  <si>
    <t>Objekt:</t>
  </si>
  <si>
    <t>SO 11-11-01 - Sanace skalního zářezu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</si>
  <si>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</si>
  <si>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</si>
  <si>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</si>
  <si>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</si>
  <si>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</si>
  <si>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</si>
  <si>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</si>
  <si>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</si>
  <si>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</si>
  <si>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</si>
  <si>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</si>
  <si>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</si>
  <si>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</si>
  <si>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</si>
  <si>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</si>
  <si>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</si>
  <si>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</si>
  <si>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</si>
  <si>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</si>
  <si>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</si>
  <si>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</si>
  <si>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</si>
  <si>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</si>
  <si>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</si>
  <si>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</si>
  <si>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</si>
  <si>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</si>
  <si>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</si>
  <si>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112151354R</t>
  </si>
  <si>
    <t>Pokácení stromu postupné se spouštěním částí kmene a koruny o průměru na řezné ploše pařezu přes 300 do 500 mm, horolezecky</t>
  </si>
  <si>
    <t>kus</t>
  </si>
  <si>
    <t>4</t>
  </si>
  <si>
    <t>PP</t>
  </si>
  <si>
    <t>113311121</t>
  </si>
  <si>
    <t>Odstranění geotextilií v komunikacích</t>
  </si>
  <si>
    <t>m2</t>
  </si>
  <si>
    <t>CS ÚRS 2024 01</t>
  </si>
  <si>
    <t>Odstranění geosyntetik s uložením na vzdálenost do 20 m nebo naložením na dopravní prostředek geotextilie</t>
  </si>
  <si>
    <t>Online PSC</t>
  </si>
  <si>
    <t>https://podminky.urs.cz/item/CS_URS_2024_01/113311121</t>
  </si>
  <si>
    <t>VV</t>
  </si>
  <si>
    <t>6,0*200,0*1,2 "dočasná ochrana kolejiště</t>
  </si>
  <si>
    <t>Součet</t>
  </si>
  <si>
    <t>3</t>
  </si>
  <si>
    <t>122452501</t>
  </si>
  <si>
    <t>Odkopávky a prokopávky nezapažené pro spodní stavbu železnic v hornině třídy těžitelnosti II skupiny 5 objem do 100 m3 strojně</t>
  </si>
  <si>
    <t>m3</t>
  </si>
  <si>
    <t>6</t>
  </si>
  <si>
    <t>Odkopávky a prokopávky nezapažené pro spodní stavbu železnic strojně v hornině třídy těžitelnosti II skupiny 5 do 100 m3</t>
  </si>
  <si>
    <t>https://podminky.urs.cz/item/CS_URS_2024_01/122452501</t>
  </si>
  <si>
    <t xml:space="preserve">pročištění příkopů 2x 200m </t>
  </si>
  <si>
    <t>2*200,0*0,3</t>
  </si>
  <si>
    <t>155211112</t>
  </si>
  <si>
    <t>Odstranění vegetace ze skalních ploch horolezeckou technikou včetně stažení k zemi</t>
  </si>
  <si>
    <t>8</t>
  </si>
  <si>
    <t>Očištění skalních ploch horolezeckou technikou odstranění vegetace včetně stažení k zemi, odklizení na hromady na vzdálenost do 50 m nebo na naložení na dopravní prostředek keřů a stromů do průměru 10 cm</t>
  </si>
  <si>
    <t>https://podminky.urs.cz/item/CS_URS_2024_01/155211112</t>
  </si>
  <si>
    <t>3517*0,5</t>
  </si>
  <si>
    <t>5</t>
  </si>
  <si>
    <t>155211122</t>
  </si>
  <si>
    <t>Očištění skalních ploch ručními nástroji (motykami, páčidly) horolezeckou technikou</t>
  </si>
  <si>
    <t>10</t>
  </si>
  <si>
    <t>Očištění skalních ploch horolezeckou technikou očištění ručními nástroji motykami, páčidly</t>
  </si>
  <si>
    <t>https://podminky.urs.cz/item/CS_URS_2024_01/155211122</t>
  </si>
  <si>
    <t xml:space="preserve">70% plochy do hloubky průměrně 30cm, 80% prací </t>
  </si>
  <si>
    <t>0,7*5620*0,3*0,8</t>
  </si>
  <si>
    <t>155211251</t>
  </si>
  <si>
    <t>Vyčištění trhlin a dutin ve skalní stěně š do 400 mm hl od 0 do 1000 mm prováděné horolecky</t>
  </si>
  <si>
    <t>Vyčištění trhlin nebo dutin ve skalní stěně prováděné horolezeckou technikou při šířce dutin do 400 mm, hloubky do 1000 mm</t>
  </si>
  <si>
    <t>https://podminky.urs.cz/item/CS_URS_2024_01/155211251</t>
  </si>
  <si>
    <t xml:space="preserve">30,0 "vyčištění puklin ve skále </t>
  </si>
  <si>
    <t>7</t>
  </si>
  <si>
    <t>155211311</t>
  </si>
  <si>
    <t>Odtěžení nestabilních hornin ze skalních stěn horolezeckou technikou sbíječkou</t>
  </si>
  <si>
    <t>14</t>
  </si>
  <si>
    <t>Odtěžení nestabilních hornin ze skalních stěn horolezeckou technikou s přehozením na vzdálenost do 3 m nebo s naložením na dopravní prostředek s použitím pneumatického nářadí</t>
  </si>
  <si>
    <t>https://podminky.urs.cz/item/CS_URS_2024_01/155211311</t>
  </si>
  <si>
    <t xml:space="preserve">70% plochy do hloubky průměrně 30cm, 20% prací </t>
  </si>
  <si>
    <t>0,7*5620*0,3*0,2</t>
  </si>
  <si>
    <t>155211313</t>
  </si>
  <si>
    <t>Odtěžení nestabilních hornin ze skalních stěn horolezeckou technikou hydraulickými klíny</t>
  </si>
  <si>
    <t>16</t>
  </si>
  <si>
    <t>Odtěžení nestabilních hornin ze skalních stěn horolezeckou technikou s přehozením na vzdálenost do 3 m nebo s naložením na dopravní prostředek hydraulickými klíny</t>
  </si>
  <si>
    <t>https://podminky.urs.cz/item/CS_URS_2024_01/155211313</t>
  </si>
  <si>
    <t>9</t>
  </si>
  <si>
    <t>155211533</t>
  </si>
  <si>
    <t>Sanace dutin skalních stěn D přes 50 mm do 1 m beztlakovým zalitím prováděná horolezecky</t>
  </si>
  <si>
    <t>18</t>
  </si>
  <si>
    <t>Sanace trhlin a dutin skalní stěny prováděná horolezeckou technikou aktivovanou cementovou maltou nebo suspensí zazděním dutin průměru přes 50 mm do 1 m beztlakovým zalitím</t>
  </si>
  <si>
    <t>https://podminky.urs.cz/item/CS_URS_2024_01/155211533</t>
  </si>
  <si>
    <t>utěsnění puklin ve skále cementovou aktivovanou maltou</t>
  </si>
  <si>
    <t>30</t>
  </si>
  <si>
    <t>155212114</t>
  </si>
  <si>
    <t>Vrty do skalních stěn vrtacími kladivy D do 56 mm hornina tř. III a IV prováděné horolezeckou technikou</t>
  </si>
  <si>
    <t>m</t>
  </si>
  <si>
    <t>20</t>
  </si>
  <si>
    <t>Vrty do skalních stěn prováděné horolezeckou technikou hloubky do 5 m přenosnými vrtacími kladivy průměru do 56 mm, v hornině tř. III a IV</t>
  </si>
  <si>
    <t>https://podminky.urs.cz/item/CS_URS_2024_01/155212114</t>
  </si>
  <si>
    <t>93*5,0 "kotvení uvolněných kam. bloků</t>
  </si>
  <si>
    <t>11</t>
  </si>
  <si>
    <t>155213122R</t>
  </si>
  <si>
    <t>Trny z oceli prováděné horolezeckou technikou bez oka z celozávitové oceli zainjektované cementovou maltou délky přes 3 do 5 m, průměru přes 20 do 26 mm</t>
  </si>
  <si>
    <t>22</t>
  </si>
  <si>
    <t>přikotvení uvolněných bloků</t>
  </si>
  <si>
    <t>93 "CKT pr. 25 mm délky 5m</t>
  </si>
  <si>
    <t>155213212R</t>
  </si>
  <si>
    <t>Trny z oceli prováděné horolezeckou technikou bez oka z celozávitové oceli pro uchycení sítí upnuté lepicími ampulemi délky do 2,0 m, průměru přes 20 do 26 mm</t>
  </si>
  <si>
    <t>24</t>
  </si>
  <si>
    <t>kotvení sítě v ploše, lepidlo na bázi polyesteru</t>
  </si>
  <si>
    <t>1206 "4825/4, kotvení 2x2m nesystémově</t>
  </si>
  <si>
    <t>13</t>
  </si>
  <si>
    <t>155213312</t>
  </si>
  <si>
    <t>Trn z oceli pro ploty s okem D přes 20 do 26 mm l do 3 m zainjektovaný cementovou maltou prováděný horolezecky</t>
  </si>
  <si>
    <t>26</t>
  </si>
  <si>
    <t>Trny z oceli prováděné horolezeckou technikou s okem z betonářské oceli pro uchycení lana při montáži sítí a sloupků záchytného plotu zainjektované cementovou maltou délky do 3 m, průměru přes 20 do 26 mm</t>
  </si>
  <si>
    <t>https://podminky.urs.cz/item/CS_URS_2024_01/155213312</t>
  </si>
  <si>
    <t>0,5*(400/2) "pr. 25 mm, dl. 3m (horní část) á 2m</t>
  </si>
  <si>
    <t>0,5*(400/2) "pr. 25 mm, dl. 2m (spodní část) á 2m</t>
  </si>
  <si>
    <t>155214111</t>
  </si>
  <si>
    <t>Montáž ocelové sítě na skalní stěnu prováděná horolezeckou technikou</t>
  </si>
  <si>
    <t>28</t>
  </si>
  <si>
    <t>Síťování skalních stěn prováděné horolezeckou technikou montáž pásů ocelové sítě</t>
  </si>
  <si>
    <t>https://podminky.urs.cz/item/CS_URS_2024_01/155214111</t>
  </si>
  <si>
    <t>4825,0 "dvouzákrutová síť</t>
  </si>
  <si>
    <t>575,0 "3D protierozní matrace</t>
  </si>
  <si>
    <t>15</t>
  </si>
  <si>
    <t>M</t>
  </si>
  <si>
    <t>31319143</t>
  </si>
  <si>
    <t>síť na skálu s oky 60x80mm povrch galfan D 2,7mm</t>
  </si>
  <si>
    <t>69321111.</t>
  </si>
  <si>
    <t>geomatrace trojrozměrné protierozní</t>
  </si>
  <si>
    <t>32</t>
  </si>
  <si>
    <t>17</t>
  </si>
  <si>
    <t>155214212</t>
  </si>
  <si>
    <t>Montáž ocelového lana D přes 10 mm pro uchycení sítí prováděná horolezeckou technikou</t>
  </si>
  <si>
    <t>34</t>
  </si>
  <si>
    <t>Síťování skalních stěn prováděné horolezeckou technikou montáž ocelového lana pro uchycení sítě průměru přes 10 mm</t>
  </si>
  <si>
    <t>https://podminky.urs.cz/item/CS_URS_2024_01/155214212</t>
  </si>
  <si>
    <t>31452108</t>
  </si>
  <si>
    <t>lano ocelové šestipramenné Pz 6x19 drátů D 12,5mm</t>
  </si>
  <si>
    <t>36</t>
  </si>
  <si>
    <t>400*1,2 "Přepočtené koeficientem množství</t>
  </si>
  <si>
    <t>19</t>
  </si>
  <si>
    <t>162201402</t>
  </si>
  <si>
    <t>Vodorovné přemístění větví stromů listnatých do 1 km D kmene přes 300 do 500 mm</t>
  </si>
  <si>
    <t>38</t>
  </si>
  <si>
    <t>Vodorovné přemístění větví, kmenů nebo pařezů s naložením, složením a dopravou do 1000 m větví stromů listnatých, průměru kmene přes 300 do 500 mm</t>
  </si>
  <si>
    <t>https://podminky.urs.cz/item/CS_URS_2024_01/162201402</t>
  </si>
  <si>
    <t>162201412</t>
  </si>
  <si>
    <t>Vodorovné přemístění kmenů stromů listnatých do 1 km D kmene přes 300 do 500 mm</t>
  </si>
  <si>
    <t>40</t>
  </si>
  <si>
    <t>Vodorovné přemístění větví, kmenů nebo pařezů s naložením, složením a dopravou do 1000 m kmenů stromů listnatých, průměru přes 300 do 500 mm</t>
  </si>
  <si>
    <t>https://podminky.urs.cz/item/CS_URS_2024_01/162201412</t>
  </si>
  <si>
    <t>162201422</t>
  </si>
  <si>
    <t>Vodorovné přemístění pařezů do 1 km D přes 300 do 500 mm</t>
  </si>
  <si>
    <t>42</t>
  </si>
  <si>
    <t>Vodorovné přemístění větví, kmenů nebo pařezů s naložením, složením a dopravou do 1000 m pařezů kmenů, průměru přes 300 do 500 mm</t>
  </si>
  <si>
    <t>https://podminky.urs.cz/item/CS_URS_2024_01/162201422</t>
  </si>
  <si>
    <t>162301932</t>
  </si>
  <si>
    <t>Příplatek k vodorovnému přemístění větví stromů listnatých D kmene přes 300 do 500 mm ZKD 1 km</t>
  </si>
  <si>
    <t>44</t>
  </si>
  <si>
    <t>Vodorovné přemístění větví, kmenů nebo pařezů s naložením, složením a dopravou Příplatek k cenám za každých dalších i započatých 1000 m přes 1000 m větví stromů listnatých, průměru kmene přes 300 do 500 mm</t>
  </si>
  <si>
    <t>https://podminky.urs.cz/item/CS_URS_2024_01/162301932</t>
  </si>
  <si>
    <t>8*14 "Přepočtené koeficientem množství</t>
  </si>
  <si>
    <t>23</t>
  </si>
  <si>
    <t>162301952</t>
  </si>
  <si>
    <t>Příplatek k vodorovnému přemístění kmenů stromů listnatých D kmene přes 300 do 500 mm ZKD 1 km</t>
  </si>
  <si>
    <t>46</t>
  </si>
  <si>
    <t>Vodorovné přemístění větví, kmenů nebo pařezů s naložením, složením a dopravou Příplatek k cenám za každých dalších i započatých 1000 m přes 1000 m kmenů stromů listnatých, o průměru přes 300 do 500 mm</t>
  </si>
  <si>
    <t>https://podminky.urs.cz/item/CS_URS_2024_01/162301952</t>
  </si>
  <si>
    <t>162301972</t>
  </si>
  <si>
    <t>Příplatek k vodorovnému přemístění pařezů D přes 300 do 500 mm ZKD 1 km</t>
  </si>
  <si>
    <t>48</t>
  </si>
  <si>
    <t>Vodorovné přemístění větví, kmenů nebo pařezů s naložením, složením a dopravou Příplatek k cenám za každých dalších i započatých 1000 m přes 1000 m pařezů kmenů, průměru přes 300 do 500 mm</t>
  </si>
  <si>
    <t>https://podminky.urs.cz/item/CS_URS_2024_01/162301972</t>
  </si>
  <si>
    <t>25</t>
  </si>
  <si>
    <t>162632511</t>
  </si>
  <si>
    <t>Vodorovné přemístění výkopku přes 2000 do 5000 m pracovním vlakem</t>
  </si>
  <si>
    <t>t</t>
  </si>
  <si>
    <t>50</t>
  </si>
  <si>
    <t>Vodorovné přemístění výkopku pracovním vlakem bez naložení výkopku, avšak s jeho vyložením, pro jakoukoliv třídu těžitelnosti, na vzdálenost přes 2 000 do 5 000 m</t>
  </si>
  <si>
    <t>https://podminky.urs.cz/item/CS_URS_2024_01/162632511</t>
  </si>
  <si>
    <t>přesun 3 km vlakem</t>
  </si>
  <si>
    <t>944,16*1,8 "očištění skalních ploch ručně</t>
  </si>
  <si>
    <t>(236,04+250,0)*1,8 "odtěžení nestabilních hornin</t>
  </si>
  <si>
    <t>120,0*1,8 "pročištění příkopů</t>
  </si>
  <si>
    <t>8*(0,99+0,3+0,5) "stromy pokácené vč. pařezu</t>
  </si>
  <si>
    <t>162751137</t>
  </si>
  <si>
    <t>Vodorovné přemístění přes 9 000 do 10000 m výkopku/sypaniny z horniny třídy těžitelnosti II skupiny 4 a 5</t>
  </si>
  <si>
    <t>52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</si>
  <si>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</si>
  <si>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https://podminky.urs.cz/item/CS_URS_2024_01/162751137</t>
  </si>
  <si>
    <t>944,16 "očištění skalních ploch ručně</t>
  </si>
  <si>
    <t>236,04+250,0 "odtěžení nestabilních hornin</t>
  </si>
  <si>
    <t>120,0 "pročištění příkopů</t>
  </si>
  <si>
    <t>27</t>
  </si>
  <si>
    <t>162751139</t>
  </si>
  <si>
    <t>Příplatek k vodorovnému přemístění výkopku/sypaniny z horniny třídy těžitelnosti II skupiny 4 a 5 ZKD 1000 m přes 10000 m</t>
  </si>
  <si>
    <t>54</t>
  </si>
  <si>
    <t>Vodorovné přemístění výkopku nebo sypaniny po suchu na obvyklém dopravním prostředku, bez naložení výkopku, avšak se složením bez rozhrnutí z horniny třídy těžitelnosti II skupiny 4 a 5 na vzdálenost Příplatek k ceně za každých dalších i započatých 1 000 m</t>
  </si>
  <si>
    <t>https://podminky.urs.cz/item/CS_URS_2024_01/162751139</t>
  </si>
  <si>
    <t>1550,2*3 "Přepočtené koeficientem množství</t>
  </si>
  <si>
    <t>167151122</t>
  </si>
  <si>
    <t>Skládání nebo překládání výkopku z horniny třídy těžitelnosti II skupiny 4 a 5</t>
  </si>
  <si>
    <t>56</t>
  </si>
  <si>
    <t>Nakládání, skládání a překládání neulehlého výkopku nebo sypaniny strojně skládání nebo překládání, z hornin třídy těžitelnosti II, skupiny 4 a 5</t>
  </si>
  <si>
    <t>https://podminky.urs.cz/item/CS_URS_2024_01/167151122</t>
  </si>
  <si>
    <t>po přesunu vlakem</t>
  </si>
  <si>
    <t>29</t>
  </si>
  <si>
    <t>171201221R</t>
  </si>
  <si>
    <t>Poplatek za uložení stavebního odpadu na skládce (skládkovné) zeminy a kamení zatříděného do Katalogu odpadů pod kódem 17 05 04 x</t>
  </si>
  <si>
    <t>58</t>
  </si>
  <si>
    <t>997013811R</t>
  </si>
  <si>
    <t>Poplatek za uložení stavebního odpadu na skládce (skládkovné) dřevěného zatříděného do Katalogu odpadů pod kódem 17 02 01 x</t>
  </si>
  <si>
    <t>60</t>
  </si>
  <si>
    <t>Komunikace pozemní</t>
  </si>
  <si>
    <t>31</t>
  </si>
  <si>
    <t>514531125</t>
  </si>
  <si>
    <t>Souvislá úprava kolejového lože koleje</t>
  </si>
  <si>
    <t>62</t>
  </si>
  <si>
    <t>https://podminky.urs.cz/item/CS_URS_2024_01/514531125</t>
  </si>
  <si>
    <t>200,0 "úprava tvaru kolejového lože</t>
  </si>
  <si>
    <t>58344005</t>
  </si>
  <si>
    <t>kamenivo drcené hrubé frakce 32/63 třída BI OTP ČD</t>
  </si>
  <si>
    <t>64</t>
  </si>
  <si>
    <t>Ostatní konstrukce a práce, bourání</t>
  </si>
  <si>
    <t>33</t>
  </si>
  <si>
    <t>919726122</t>
  </si>
  <si>
    <t>Geotextilie pro ochranu, separaci a filtraci netkaná měrná hm přes 200 do 300 g/m2</t>
  </si>
  <si>
    <t>66</t>
  </si>
  <si>
    <t>Geotextilie netkaná pro ochranu, separaci nebo filtraci měrná hmotnost přes 200 do 300 g/m2</t>
  </si>
  <si>
    <t>https://podminky.urs.cz/item/CS_URS_2024_01/919726122</t>
  </si>
  <si>
    <t>dočasné zaktytí kolejového lože</t>
  </si>
  <si>
    <t xml:space="preserve">6,0*200,0*1,2 </t>
  </si>
  <si>
    <t>998</t>
  </si>
  <si>
    <t>Přesun hmot</t>
  </si>
  <si>
    <t>998004011</t>
  </si>
  <si>
    <t>Přesun hmot pro injektování, kotvy a mikropiloty</t>
  </si>
  <si>
    <t>68</t>
  </si>
  <si>
    <t>Přesun hmot pro injektování, mikropiloty nebo kotvy</t>
  </si>
  <si>
    <t>https://podminky.urs.cz/item/CS_URS_2024_01/998004011</t>
  </si>
  <si>
    <t>SO 11-30-01 - Ochrana kabelu ČD Telematika</t>
  </si>
  <si>
    <t xml:space="preserve">    997 - Přesun sutě</t>
  </si>
  <si>
    <t>M - Práce a dodávky M</t>
  </si>
  <si>
    <t xml:space="preserve">    22-M - Montáže technologických zařízení pro dopravní stavby</t>
  </si>
  <si>
    <t xml:space="preserve">    46-M - Zemní práce při extr.mont.pracích</t>
  </si>
  <si>
    <t>119001401R</t>
  </si>
  <si>
    <t>Dočasné zajištění kabelových žlabů ve stavu i poloze, ve kterých byly na začátku prací a to s podepřením, vzepřením, s ochranným bedněním, se zřízením a odstraněním zajišťovací konstrukce, s opotřebením hmot</t>
  </si>
  <si>
    <t>155213611R</t>
  </si>
  <si>
    <t>Trny z injekčních zavrtávacích tyčí l=1,5 m prováděné horolezeckou technikou zainjektované cementovou maltou průměru 25 mm včetně vrtů přenosnými vrtacími kladivy na ztracenou korunku průměru 55 mm,vrty délky1 m</t>
  </si>
  <si>
    <t>kotveno vodorovně, pr. tyče 25 mm, délka přesahu upravena na místě</t>
  </si>
  <si>
    <t>vč. systémové matice s bodově přivařenou pásovinou 250x40x3 mm</t>
  </si>
  <si>
    <t>73 "podpora kabel. žlabu á 2m</t>
  </si>
  <si>
    <t>997</t>
  </si>
  <si>
    <t>Přesun sutě</t>
  </si>
  <si>
    <t>997221561</t>
  </si>
  <si>
    <t>Vodorovná doprava suti z kusových materiálů do 1 km</t>
  </si>
  <si>
    <t>Vodorovná doprava suti bez naložení, ale se složením a s hrubým urovnáním z kusových materiálů, na vzdálenost do 1 km</t>
  </si>
  <si>
    <t>https://podminky.urs.cz/item/CS_URS_2024_01/997221561</t>
  </si>
  <si>
    <t>997221569</t>
  </si>
  <si>
    <t>Příplatek ZKD 1 km u vodorovné dopravy suti z kusových materiálů</t>
  </si>
  <si>
    <t>Vodorovná doprava suti bez naložení, ale se složením a s hrubým urovnáním Příplatek k ceně za každý další i započatý 1 km přes 1 km</t>
  </si>
  <si>
    <t>https://podminky.urs.cz/item/CS_URS_2024_01/997221569</t>
  </si>
  <si>
    <t>997221611</t>
  </si>
  <si>
    <t>Nakládání suti na dopravní prostředky pro vodorovnou dopravu</t>
  </si>
  <si>
    <t>Nakládání na dopravní prostředky pro vodorovnou dopravu suti</t>
  </si>
  <si>
    <t>https://podminky.urs.cz/item/CS_URS_2024_01/997221611</t>
  </si>
  <si>
    <t>997221615R</t>
  </si>
  <si>
    <t>Poplatek za uložení stavebního odpadu na skládce (skládkovné) z prostého betonu zatříděného do Katalogu odpadů pod kódem 17 01 01 x</t>
  </si>
  <si>
    <t>Práce a dodávky M</t>
  </si>
  <si>
    <t>22-M</t>
  </si>
  <si>
    <t>Montáže technologických zařízení pro dopravní stavby</t>
  </si>
  <si>
    <t>220260702R</t>
  </si>
  <si>
    <t>Montáž žlabu kabelového ocelového včetně upevnění na podpěry 100x125x0,8 mm</t>
  </si>
  <si>
    <t>72*2,0</t>
  </si>
  <si>
    <t>34575493R</t>
  </si>
  <si>
    <t>žlab kabelový pozinkovaný neděrovaný s integrovanou spojkou,2m/ks 100X125 vč. víka s úchytem š. 125 mm a šroubů pro uchycení spojky</t>
  </si>
  <si>
    <t>256</t>
  </si>
  <si>
    <t>228260732R</t>
  </si>
  <si>
    <t>Demontáž žlabu kabelového z PVC včetně víka</t>
  </si>
  <si>
    <t>130,0 "demontáž stávající chráničky z plastu</t>
  </si>
  <si>
    <t>22828R</t>
  </si>
  <si>
    <t>Přenesení kabelu do nového kabelového žlabu bez jeho přerušení, manipulace s kabelem</t>
  </si>
  <si>
    <t>46-M</t>
  </si>
  <si>
    <t>Zemní práce při extr.mont.pracích</t>
  </si>
  <si>
    <t>468131121</t>
  </si>
  <si>
    <t>Vybourání kabelových kanálů z prefabrikovaných betonových žlabů zapuštěných do terénu vnější šířky do 20 cm</t>
  </si>
  <si>
    <t>Vybourání kabelových kanálů včetně víka z prefabrikovaných betonových žlabů zapuštěných do terénu, bez zemních prací vnější šířky do 20 cm</t>
  </si>
  <si>
    <t>https://podminky.urs.cz/item/CS_URS_2024_01/468131121</t>
  </si>
  <si>
    <t>14,0 "vybourání až po přenesení kabelu do nového žlabu</t>
  </si>
  <si>
    <t>469972111</t>
  </si>
  <si>
    <t>Odvoz suti a vybouraných hmot při elektromontážích do 1 km</t>
  </si>
  <si>
    <t>Odvoz suti a vybouraných hmot odvoz suti a vybouraných hmot do 1 km</t>
  </si>
  <si>
    <t>https://podminky.urs.cz/item/CS_URS_2024_01/469972111</t>
  </si>
  <si>
    <t>469972121</t>
  </si>
  <si>
    <t>Příplatek k odvozu suti a vybouraných hmot při elektromontážích za každý další 1 km</t>
  </si>
  <si>
    <t>Odvoz suti a vybouraných hmot odvoz suti a vybouraných hmot Příplatek k ceně za každý další i započatý 1 km</t>
  </si>
  <si>
    <t>https://podminky.urs.cz/item/CS_URS_2024_01/469972121</t>
  </si>
  <si>
    <t>0,26*12 "Přepočtené koeficientem množství</t>
  </si>
  <si>
    <t>469973115</t>
  </si>
  <si>
    <t>Poplatek za uložení na skládce (skládkovné) stavebního odpadu z plastických hmot kód odpadu 17 02 03</t>
  </si>
  <si>
    <t>Poplatek za uložení stavebního odpadu (skládkovné) na skládce z plastických hmot zatříděného do Katalogu odpadů pod kódem 17 02 03</t>
  </si>
  <si>
    <t>https://podminky.urs.cz/item/CS_URS_2024_01/469973115</t>
  </si>
  <si>
    <t>SO 03 - VON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</si>
  <si>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</si>
  <si>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</si>
  <si>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</si>
  <si>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</si>
  <si>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VRN</t>
  </si>
  <si>
    <t>Vedlejší rozpočtové náklady</t>
  </si>
  <si>
    <t>VRN1</t>
  </si>
  <si>
    <t>Průzkumné, geodetické a projektové práce</t>
  </si>
  <si>
    <t>012303000</t>
  </si>
  <si>
    <t>Geodetické práce po výstavbě</t>
  </si>
  <si>
    <t>Kpl</t>
  </si>
  <si>
    <t>1024</t>
  </si>
  <si>
    <t>2019080563</t>
  </si>
  <si>
    <t>https://podminky.urs.cz/item/CS_URS_2024_01/012303000</t>
  </si>
  <si>
    <t>013254000</t>
  </si>
  <si>
    <t>Dokumentace skutečného provedení stavby</t>
  </si>
  <si>
    <t>2060025050</t>
  </si>
  <si>
    <t>https://podminky.urs.cz/item/CS_URS_2024_01/013254000</t>
  </si>
  <si>
    <t>VRN3</t>
  </si>
  <si>
    <t>Zařízení staveniště</t>
  </si>
  <si>
    <t>030001000</t>
  </si>
  <si>
    <t>-1310919513</t>
  </si>
  <si>
    <t>https://podminky.urs.cz/item/CS_URS_2024_01/030001000</t>
  </si>
  <si>
    <t>VRN4</t>
  </si>
  <si>
    <t>Inženýrská činnost</t>
  </si>
  <si>
    <t>041903000</t>
  </si>
  <si>
    <t>Dozor jiné osoby</t>
  </si>
  <si>
    <t>-1681280371</t>
  </si>
  <si>
    <t>https://podminky.urs.cz/item/CS_URS_2024_01/041903000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</si>
</sst>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8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2" xfId="0" applyFont="1" applyBorder="1" applyAlignment="1" applyProtection="1">
      <alignment horizontal="center" vertical="center"/>
    </xf>
    <xf numFmtId="49" fontId="38" fillId="0" borderId="22" xfId="0" applyNumberFormat="1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center" vertical="center" wrapText="1"/>
    </xf>
    <xf numFmtId="167" fontId="38" fillId="0" borderId="22" xfId="0" applyNumberFormat="1" applyFont="1" applyBorder="1" applyAlignment="1" applyProtection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3311121" TargetMode="External" /><Relationship Id="rId2" Type="http://schemas.openxmlformats.org/officeDocument/2006/relationships/hyperlink" Target="https://podminky.urs.cz/item/CS_URS_2024_01/122452501" TargetMode="External" /><Relationship Id="rId3" Type="http://schemas.openxmlformats.org/officeDocument/2006/relationships/hyperlink" Target="https://podminky.urs.cz/item/CS_URS_2024_01/155211112" TargetMode="External" /><Relationship Id="rId4" Type="http://schemas.openxmlformats.org/officeDocument/2006/relationships/hyperlink" Target="https://podminky.urs.cz/item/CS_URS_2024_01/155211122" TargetMode="External" /><Relationship Id="rId5" Type="http://schemas.openxmlformats.org/officeDocument/2006/relationships/hyperlink" Target="https://podminky.urs.cz/item/CS_URS_2024_01/155211251" TargetMode="External" /><Relationship Id="rId6" Type="http://schemas.openxmlformats.org/officeDocument/2006/relationships/hyperlink" Target="https://podminky.urs.cz/item/CS_URS_2024_01/155211311" TargetMode="External" /><Relationship Id="rId7" Type="http://schemas.openxmlformats.org/officeDocument/2006/relationships/hyperlink" Target="https://podminky.urs.cz/item/CS_URS_2024_01/155211313" TargetMode="External" /><Relationship Id="rId8" Type="http://schemas.openxmlformats.org/officeDocument/2006/relationships/hyperlink" Target="https://podminky.urs.cz/item/CS_URS_2024_01/155211533" TargetMode="External" /><Relationship Id="rId9" Type="http://schemas.openxmlformats.org/officeDocument/2006/relationships/hyperlink" Target="https://podminky.urs.cz/item/CS_URS_2024_01/155212114" TargetMode="External" /><Relationship Id="rId10" Type="http://schemas.openxmlformats.org/officeDocument/2006/relationships/hyperlink" Target="https://podminky.urs.cz/item/CS_URS_2024_01/155213312" TargetMode="External" /><Relationship Id="rId11" Type="http://schemas.openxmlformats.org/officeDocument/2006/relationships/hyperlink" Target="https://podminky.urs.cz/item/CS_URS_2024_01/155214111" TargetMode="External" /><Relationship Id="rId12" Type="http://schemas.openxmlformats.org/officeDocument/2006/relationships/hyperlink" Target="https://podminky.urs.cz/item/CS_URS_2024_01/155214212" TargetMode="External" /><Relationship Id="rId13" Type="http://schemas.openxmlformats.org/officeDocument/2006/relationships/hyperlink" Target="https://podminky.urs.cz/item/CS_URS_2024_01/162201402" TargetMode="External" /><Relationship Id="rId14" Type="http://schemas.openxmlformats.org/officeDocument/2006/relationships/hyperlink" Target="https://podminky.urs.cz/item/CS_URS_2024_01/162201412" TargetMode="External" /><Relationship Id="rId15" Type="http://schemas.openxmlformats.org/officeDocument/2006/relationships/hyperlink" Target="https://podminky.urs.cz/item/CS_URS_2024_01/162201422" TargetMode="External" /><Relationship Id="rId16" Type="http://schemas.openxmlformats.org/officeDocument/2006/relationships/hyperlink" Target="https://podminky.urs.cz/item/CS_URS_2024_01/162301932" TargetMode="External" /><Relationship Id="rId17" Type="http://schemas.openxmlformats.org/officeDocument/2006/relationships/hyperlink" Target="https://podminky.urs.cz/item/CS_URS_2024_01/162301952" TargetMode="External" /><Relationship Id="rId18" Type="http://schemas.openxmlformats.org/officeDocument/2006/relationships/hyperlink" Target="https://podminky.urs.cz/item/CS_URS_2024_01/162301972" TargetMode="External" /><Relationship Id="rId19" Type="http://schemas.openxmlformats.org/officeDocument/2006/relationships/hyperlink" Target="https://podminky.urs.cz/item/CS_URS_2024_01/162632511" TargetMode="External" /><Relationship Id="rId20" Type="http://schemas.openxmlformats.org/officeDocument/2006/relationships/hyperlink" Target="https://podminky.urs.cz/item/CS_URS_2024_01/162751137" TargetMode="External" /><Relationship Id="rId21" Type="http://schemas.openxmlformats.org/officeDocument/2006/relationships/hyperlink" Target="https://podminky.urs.cz/item/CS_URS_2024_01/162751139" TargetMode="External" /><Relationship Id="rId22" Type="http://schemas.openxmlformats.org/officeDocument/2006/relationships/hyperlink" Target="https://podminky.urs.cz/item/CS_URS_2024_01/167151122" TargetMode="External" /><Relationship Id="rId23" Type="http://schemas.openxmlformats.org/officeDocument/2006/relationships/hyperlink" Target="https://podminky.urs.cz/item/CS_URS_2024_01/514531125" TargetMode="External" /><Relationship Id="rId24" Type="http://schemas.openxmlformats.org/officeDocument/2006/relationships/hyperlink" Target="https://podminky.urs.cz/item/CS_URS_2024_01/919726122" TargetMode="External" /><Relationship Id="rId25" Type="http://schemas.openxmlformats.org/officeDocument/2006/relationships/hyperlink" Target="https://podminky.urs.cz/item/CS_URS_2024_01/998004011" TargetMode="External" /><Relationship Id="rId26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997221561" TargetMode="External" /><Relationship Id="rId2" Type="http://schemas.openxmlformats.org/officeDocument/2006/relationships/hyperlink" Target="https://podminky.urs.cz/item/CS_URS_2024_01/997221569" TargetMode="External" /><Relationship Id="rId3" Type="http://schemas.openxmlformats.org/officeDocument/2006/relationships/hyperlink" Target="https://podminky.urs.cz/item/CS_URS_2024_01/997221611" TargetMode="External" /><Relationship Id="rId4" Type="http://schemas.openxmlformats.org/officeDocument/2006/relationships/hyperlink" Target="https://podminky.urs.cz/item/CS_URS_2024_01/468131121" TargetMode="External" /><Relationship Id="rId5" Type="http://schemas.openxmlformats.org/officeDocument/2006/relationships/hyperlink" Target="https://podminky.urs.cz/item/CS_URS_2024_01/469972111" TargetMode="External" /><Relationship Id="rId6" Type="http://schemas.openxmlformats.org/officeDocument/2006/relationships/hyperlink" Target="https://podminky.urs.cz/item/CS_URS_2024_01/469972121" TargetMode="External" /><Relationship Id="rId7" Type="http://schemas.openxmlformats.org/officeDocument/2006/relationships/hyperlink" Target="https://podminky.urs.cz/item/CS_URS_2024_01/469973115" TargetMode="External" /><Relationship Id="rId8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012303000" TargetMode="External" /><Relationship Id="rId2" Type="http://schemas.openxmlformats.org/officeDocument/2006/relationships/hyperlink" Target="https://podminky.urs.cz/item/CS_URS_2024_01/013254000" TargetMode="External" /><Relationship Id="rId3" Type="http://schemas.openxmlformats.org/officeDocument/2006/relationships/hyperlink" Target="https://podminky.urs.cz/item/CS_URS_2024_01/030001000" TargetMode="External" /><Relationship Id="rId4" Type="http://schemas.openxmlformats.org/officeDocument/2006/relationships/hyperlink" Target="https://podminky.urs.cz/item/CS_URS_2024_01/041903000" TargetMode="External" /><Relationship Id="rId5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30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30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33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34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35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36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37</v>
      </c>
      <c r="E29" s="47"/>
      <c r="F29" s="32" t="s">
        <v>38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39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40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41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42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43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44</v>
      </c>
      <c r="U35" s="54"/>
      <c r="V35" s="54"/>
      <c r="W35" s="54"/>
      <c r="X35" s="56" t="s">
        <v>45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46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47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48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49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48</v>
      </c>
      <c r="AI60" s="42"/>
      <c r="AJ60" s="42"/>
      <c r="AK60" s="42"/>
      <c r="AL60" s="42"/>
      <c r="AM60" s="64" t="s">
        <v>49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50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51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48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49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48</v>
      </c>
      <c r="AI75" s="42"/>
      <c r="AJ75" s="42"/>
      <c r="AK75" s="42"/>
      <c r="AL75" s="42"/>
      <c r="AM75" s="64" t="s">
        <v>49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52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64024XXX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Sanace skalního zářezu Hodkovice nad Mohelkou - Rychnov u Jablonce n. N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9. 1. 2024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53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31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54</v>
      </c>
      <c r="D92" s="94"/>
      <c r="E92" s="94"/>
      <c r="F92" s="94"/>
      <c r="G92" s="94"/>
      <c r="H92" s="95"/>
      <c r="I92" s="96" t="s">
        <v>55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56</v>
      </c>
      <c r="AH92" s="94"/>
      <c r="AI92" s="94"/>
      <c r="AJ92" s="94"/>
      <c r="AK92" s="94"/>
      <c r="AL92" s="94"/>
      <c r="AM92" s="94"/>
      <c r="AN92" s="96" t="s">
        <v>57</v>
      </c>
      <c r="AO92" s="94"/>
      <c r="AP92" s="98"/>
      <c r="AQ92" s="99" t="s">
        <v>58</v>
      </c>
      <c r="AR92" s="44"/>
      <c r="AS92" s="100" t="s">
        <v>59</v>
      </c>
      <c r="AT92" s="101" t="s">
        <v>60</v>
      </c>
      <c r="AU92" s="101" t="s">
        <v>61</v>
      </c>
      <c r="AV92" s="101" t="s">
        <v>62</v>
      </c>
      <c r="AW92" s="101" t="s">
        <v>63</v>
      </c>
      <c r="AX92" s="101" t="s">
        <v>64</v>
      </c>
      <c r="AY92" s="101" t="s">
        <v>65</v>
      </c>
      <c r="AZ92" s="101" t="s">
        <v>66</v>
      </c>
      <c r="BA92" s="101" t="s">
        <v>67</v>
      </c>
      <c r="BB92" s="101" t="s">
        <v>68</v>
      </c>
      <c r="BC92" s="101" t="s">
        <v>69</v>
      </c>
      <c r="BD92" s="102" t="s">
        <v>70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71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ROUND(SUM(AG95:AG97),2)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ROUND(SUM(AS95:AS97),2)</f>
        <v>0</v>
      </c>
      <c r="AT94" s="114">
        <f>ROUND(SUM(AV94:AW94),2)</f>
        <v>0</v>
      </c>
      <c r="AU94" s="115">
        <f>ROUND(SUM(AU95:AU97),5)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ROUND(SUM(AZ95:AZ97),2)</f>
        <v>0</v>
      </c>
      <c r="BA94" s="114">
        <f>ROUND(SUM(BA95:BA97),2)</f>
        <v>0</v>
      </c>
      <c r="BB94" s="114">
        <f>ROUND(SUM(BB95:BB97),2)</f>
        <v>0</v>
      </c>
      <c r="BC94" s="114">
        <f>ROUND(SUM(BC95:BC97),2)</f>
        <v>0</v>
      </c>
      <c r="BD94" s="116">
        <f>ROUND(SUM(BD95:BD97),2)</f>
        <v>0</v>
      </c>
      <c r="BE94" s="6"/>
      <c r="BS94" s="117" t="s">
        <v>72</v>
      </c>
      <c r="BT94" s="117" t="s">
        <v>73</v>
      </c>
      <c r="BU94" s="118" t="s">
        <v>74</v>
      </c>
      <c r="BV94" s="117" t="s">
        <v>75</v>
      </c>
      <c r="BW94" s="117" t="s">
        <v>5</v>
      </c>
      <c r="BX94" s="117" t="s">
        <v>76</v>
      </c>
      <c r="CL94" s="117" t="s">
        <v>1</v>
      </c>
    </row>
    <row r="95" s="7" customFormat="1" ht="24.75" customHeight="1">
      <c r="A95" s="119" t="s">
        <v>77</v>
      </c>
      <c r="B95" s="120"/>
      <c r="C95" s="121"/>
      <c r="D95" s="122" t="s">
        <v>78</v>
      </c>
      <c r="E95" s="122"/>
      <c r="F95" s="122"/>
      <c r="G95" s="122"/>
      <c r="H95" s="122"/>
      <c r="I95" s="123"/>
      <c r="J95" s="122" t="s">
        <v>79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'SO 11-11-01 - Sanace skal...'!J30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80</v>
      </c>
      <c r="AR95" s="126"/>
      <c r="AS95" s="127">
        <v>0</v>
      </c>
      <c r="AT95" s="128">
        <f>ROUND(SUM(AV95:AW95),2)</f>
        <v>0</v>
      </c>
      <c r="AU95" s="129">
        <f>'SO 11-11-01 - Sanace skal...'!P121</f>
        <v>0</v>
      </c>
      <c r="AV95" s="128">
        <f>'SO 11-11-01 - Sanace skal...'!J33</f>
        <v>0</v>
      </c>
      <c r="AW95" s="128">
        <f>'SO 11-11-01 - Sanace skal...'!J34</f>
        <v>0</v>
      </c>
      <c r="AX95" s="128">
        <f>'SO 11-11-01 - Sanace skal...'!J35</f>
        <v>0</v>
      </c>
      <c r="AY95" s="128">
        <f>'SO 11-11-01 - Sanace skal...'!J36</f>
        <v>0</v>
      </c>
      <c r="AZ95" s="128">
        <f>'SO 11-11-01 - Sanace skal...'!F33</f>
        <v>0</v>
      </c>
      <c r="BA95" s="128">
        <f>'SO 11-11-01 - Sanace skal...'!F34</f>
        <v>0</v>
      </c>
      <c r="BB95" s="128">
        <f>'SO 11-11-01 - Sanace skal...'!F35</f>
        <v>0</v>
      </c>
      <c r="BC95" s="128">
        <f>'SO 11-11-01 - Sanace skal...'!F36</f>
        <v>0</v>
      </c>
      <c r="BD95" s="130">
        <f>'SO 11-11-01 - Sanace skal...'!F37</f>
        <v>0</v>
      </c>
      <c r="BE95" s="7"/>
      <c r="BT95" s="131" t="s">
        <v>81</v>
      </c>
      <c r="BV95" s="131" t="s">
        <v>75</v>
      </c>
      <c r="BW95" s="131" t="s">
        <v>82</v>
      </c>
      <c r="BX95" s="131" t="s">
        <v>5</v>
      </c>
      <c r="CL95" s="131" t="s">
        <v>1</v>
      </c>
      <c r="CM95" s="131" t="s">
        <v>83</v>
      </c>
    </row>
    <row r="96" s="7" customFormat="1" ht="24.75" customHeight="1">
      <c r="A96" s="119" t="s">
        <v>77</v>
      </c>
      <c r="B96" s="120"/>
      <c r="C96" s="121"/>
      <c r="D96" s="122" t="s">
        <v>84</v>
      </c>
      <c r="E96" s="122"/>
      <c r="F96" s="122"/>
      <c r="G96" s="122"/>
      <c r="H96" s="122"/>
      <c r="I96" s="123"/>
      <c r="J96" s="122" t="s">
        <v>85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'SO 11-30-01 - Ochrana kab...'!J30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80</v>
      </c>
      <c r="AR96" s="126"/>
      <c r="AS96" s="127">
        <v>0</v>
      </c>
      <c r="AT96" s="128">
        <f>ROUND(SUM(AV96:AW96),2)</f>
        <v>0</v>
      </c>
      <c r="AU96" s="129">
        <f>'SO 11-30-01 - Ochrana kab...'!P123</f>
        <v>0</v>
      </c>
      <c r="AV96" s="128">
        <f>'SO 11-30-01 - Ochrana kab...'!J33</f>
        <v>0</v>
      </c>
      <c r="AW96" s="128">
        <f>'SO 11-30-01 - Ochrana kab...'!J34</f>
        <v>0</v>
      </c>
      <c r="AX96" s="128">
        <f>'SO 11-30-01 - Ochrana kab...'!J35</f>
        <v>0</v>
      </c>
      <c r="AY96" s="128">
        <f>'SO 11-30-01 - Ochrana kab...'!J36</f>
        <v>0</v>
      </c>
      <c r="AZ96" s="128">
        <f>'SO 11-30-01 - Ochrana kab...'!F33</f>
        <v>0</v>
      </c>
      <c r="BA96" s="128">
        <f>'SO 11-30-01 - Ochrana kab...'!F34</f>
        <v>0</v>
      </c>
      <c r="BB96" s="128">
        <f>'SO 11-30-01 - Ochrana kab...'!F35</f>
        <v>0</v>
      </c>
      <c r="BC96" s="128">
        <f>'SO 11-30-01 - Ochrana kab...'!F36</f>
        <v>0</v>
      </c>
      <c r="BD96" s="130">
        <f>'SO 11-30-01 - Ochrana kab...'!F37</f>
        <v>0</v>
      </c>
      <c r="BE96" s="7"/>
      <c r="BT96" s="131" t="s">
        <v>81</v>
      </c>
      <c r="BV96" s="131" t="s">
        <v>75</v>
      </c>
      <c r="BW96" s="131" t="s">
        <v>86</v>
      </c>
      <c r="BX96" s="131" t="s">
        <v>5</v>
      </c>
      <c r="CL96" s="131" t="s">
        <v>1</v>
      </c>
      <c r="CM96" s="131" t="s">
        <v>83</v>
      </c>
    </row>
    <row r="97" s="7" customFormat="1" ht="16.5" customHeight="1">
      <c r="A97" s="119" t="s">
        <v>77</v>
      </c>
      <c r="B97" s="120"/>
      <c r="C97" s="121"/>
      <c r="D97" s="122" t="s">
        <v>87</v>
      </c>
      <c r="E97" s="122"/>
      <c r="F97" s="122"/>
      <c r="G97" s="122"/>
      <c r="H97" s="122"/>
      <c r="I97" s="123"/>
      <c r="J97" s="122" t="s">
        <v>88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'SO 03 - VON'!J30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80</v>
      </c>
      <c r="AR97" s="126"/>
      <c r="AS97" s="132">
        <v>0</v>
      </c>
      <c r="AT97" s="133">
        <f>ROUND(SUM(AV97:AW97),2)</f>
        <v>0</v>
      </c>
      <c r="AU97" s="134">
        <f>'SO 03 - VON'!P120</f>
        <v>0</v>
      </c>
      <c r="AV97" s="133">
        <f>'SO 03 - VON'!J33</f>
        <v>0</v>
      </c>
      <c r="AW97" s="133">
        <f>'SO 03 - VON'!J34</f>
        <v>0</v>
      </c>
      <c r="AX97" s="133">
        <f>'SO 03 - VON'!J35</f>
        <v>0</v>
      </c>
      <c r="AY97" s="133">
        <f>'SO 03 - VON'!J36</f>
        <v>0</v>
      </c>
      <c r="AZ97" s="133">
        <f>'SO 03 - VON'!F33</f>
        <v>0</v>
      </c>
      <c r="BA97" s="133">
        <f>'SO 03 - VON'!F34</f>
        <v>0</v>
      </c>
      <c r="BB97" s="133">
        <f>'SO 03 - VON'!F35</f>
        <v>0</v>
      </c>
      <c r="BC97" s="133">
        <f>'SO 03 - VON'!F36</f>
        <v>0</v>
      </c>
      <c r="BD97" s="135">
        <f>'SO 03 - VON'!F37</f>
        <v>0</v>
      </c>
      <c r="BE97" s="7"/>
      <c r="BT97" s="131" t="s">
        <v>81</v>
      </c>
      <c r="BV97" s="131" t="s">
        <v>75</v>
      </c>
      <c r="BW97" s="131" t="s">
        <v>89</v>
      </c>
      <c r="BX97" s="131" t="s">
        <v>5</v>
      </c>
      <c r="CL97" s="131" t="s">
        <v>1</v>
      </c>
      <c r="CM97" s="131" t="s">
        <v>83</v>
      </c>
    </row>
    <row r="98" s="2" customFormat="1" ht="30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40"/>
      <c r="M98" s="40"/>
      <c r="N98" s="40"/>
      <c r="O98" s="40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F98" s="40"/>
      <c r="AG98" s="40"/>
      <c r="AH98" s="40"/>
      <c r="AI98" s="40"/>
      <c r="AJ98" s="40"/>
      <c r="AK98" s="40"/>
      <c r="AL98" s="40"/>
      <c r="AM98" s="40"/>
      <c r="AN98" s="40"/>
      <c r="AO98" s="40"/>
      <c r="AP98" s="40"/>
      <c r="AQ98" s="40"/>
      <c r="AR98" s="44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</row>
    <row r="99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67"/>
      <c r="J99" s="67"/>
      <c r="K99" s="67"/>
      <c r="L99" s="67"/>
      <c r="M99" s="67"/>
      <c r="N99" s="67"/>
      <c r="O99" s="67"/>
      <c r="P99" s="67"/>
      <c r="Q99" s="67"/>
      <c r="R99" s="67"/>
      <c r="S99" s="67"/>
      <c r="T99" s="67"/>
      <c r="U99" s="67"/>
      <c r="V99" s="67"/>
      <c r="W99" s="67"/>
      <c r="X99" s="67"/>
      <c r="Y99" s="67"/>
      <c r="Z99" s="67"/>
      <c r="AA99" s="67"/>
      <c r="AB99" s="67"/>
      <c r="AC99" s="67"/>
      <c r="AD99" s="67"/>
      <c r="AE99" s="67"/>
      <c r="AF99" s="67"/>
      <c r="AG99" s="67"/>
      <c r="AH99" s="67"/>
      <c r="AI99" s="67"/>
      <c r="AJ99" s="67"/>
      <c r="AK99" s="67"/>
      <c r="AL99" s="67"/>
      <c r="AM99" s="67"/>
      <c r="AN99" s="67"/>
      <c r="AO99" s="67"/>
      <c r="AP99" s="67"/>
      <c r="AQ99" s="67"/>
      <c r="AR99" s="44"/>
      <c r="AS99" s="38"/>
      <c r="AT99" s="38"/>
      <c r="AU99" s="38"/>
      <c r="AV99" s="38"/>
      <c r="AW99" s="38"/>
      <c r="AX99" s="38"/>
      <c r="AY99" s="38"/>
      <c r="AZ99" s="38"/>
      <c r="BA99" s="38"/>
      <c r="BB99" s="38"/>
      <c r="BC99" s="38"/>
      <c r="BD99" s="38"/>
      <c r="BE99" s="38"/>
    </row>
  </sheetData>
  <sheetProtection sheet="1" formatColumns="0" formatRows="0" objects="1" scenarios="1" spinCount="100000" saltValue="r7cqtY0/WtzjRYN37r5bmYmM2Xk9fSgCpyh0b4ff+ZyWG0DvyG5FNEtNmVWgX61ov/7JRlDoN9BeKxCEcRO2dA==" hashValue="VanbHUv3KILDiDgFBrWX2wjjPKmPqbaZPlIuKAvQNpdKBwSBenRSTUAN+FK6MRaw4VM1bNG1ki8nSowQAR7RQw==" algorithmName="SHA-512" password="D0DA"/>
  <mergeCells count="50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SO 11-11-01 - Sanace skal...'!C2" display="/"/>
    <hyperlink ref="A96" location="'SO 11-30-01 - Ochrana kab...'!C2" display="/"/>
    <hyperlink ref="A97" location="'SO 03 - VO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82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83</v>
      </c>
    </row>
    <row r="4" s="1" customFormat="1" ht="24.96" customHeight="1">
      <c r="B4" s="20"/>
      <c r="D4" s="138" t="s">
        <v>90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Sanace skalního zářezu Hodkovice nad Mohelkou - Rychnov u Jablonce n. N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91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92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9. 1. 2024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31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33</v>
      </c>
      <c r="E30" s="38"/>
      <c r="F30" s="38"/>
      <c r="G30" s="38"/>
      <c r="H30" s="38"/>
      <c r="I30" s="38"/>
      <c r="J30" s="151">
        <f>ROUND(J121,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35</v>
      </c>
      <c r="G32" s="38"/>
      <c r="H32" s="38"/>
      <c r="I32" s="152" t="s">
        <v>34</v>
      </c>
      <c r="J32" s="152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37</v>
      </c>
      <c r="E33" s="140" t="s">
        <v>38</v>
      </c>
      <c r="F33" s="154">
        <f>ROUND((SUM(BE121:BE292)),  2)</f>
        <v>0</v>
      </c>
      <c r="G33" s="38"/>
      <c r="H33" s="38"/>
      <c r="I33" s="155">
        <v>0.20999999999999999</v>
      </c>
      <c r="J33" s="154">
        <f>ROUND(((SUM(BE121:BE292))*I33),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39</v>
      </c>
      <c r="F34" s="154">
        <f>ROUND((SUM(BF121:BF292)),  2)</f>
        <v>0</v>
      </c>
      <c r="G34" s="38"/>
      <c r="H34" s="38"/>
      <c r="I34" s="155">
        <v>0.12</v>
      </c>
      <c r="J34" s="154">
        <f>ROUND(((SUM(BF121:BF292))*I34),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40</v>
      </c>
      <c r="F35" s="154">
        <f>ROUND((SUM(BG121:BG292)),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41</v>
      </c>
      <c r="F36" s="154">
        <f>ROUND((SUM(BH121:BH292)),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42</v>
      </c>
      <c r="F37" s="154">
        <f>ROUND((SUM(BI121:BI292)),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93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Sanace skalního zářezu Hodkovice nad Mohelkou - Rychnov u Jablonce n. N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91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11-11-01 - Sanace skalního zářezu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9. 1. 2024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94</v>
      </c>
      <c r="D94" s="176"/>
      <c r="E94" s="176"/>
      <c r="F94" s="176"/>
      <c r="G94" s="176"/>
      <c r="H94" s="176"/>
      <c r="I94" s="176"/>
      <c r="J94" s="177" t="s">
        <v>95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96</v>
      </c>
      <c r="D96" s="40"/>
      <c r="E96" s="40"/>
      <c r="F96" s="40"/>
      <c r="G96" s="40"/>
      <c r="H96" s="40"/>
      <c r="I96" s="40"/>
      <c r="J96" s="110">
        <f>J121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97</v>
      </c>
    </row>
    <row r="97" s="9" customFormat="1" ht="24.96" customHeight="1">
      <c r="A97" s="9"/>
      <c r="B97" s="179"/>
      <c r="C97" s="180"/>
      <c r="D97" s="181" t="s">
        <v>98</v>
      </c>
      <c r="E97" s="182"/>
      <c r="F97" s="182"/>
      <c r="G97" s="182"/>
      <c r="H97" s="182"/>
      <c r="I97" s="182"/>
      <c r="J97" s="183">
        <f>J122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99</v>
      </c>
      <c r="E98" s="188"/>
      <c r="F98" s="188"/>
      <c r="G98" s="188"/>
      <c r="H98" s="188"/>
      <c r="I98" s="188"/>
      <c r="J98" s="189">
        <f>J123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100</v>
      </c>
      <c r="E99" s="188"/>
      <c r="F99" s="188"/>
      <c r="G99" s="188"/>
      <c r="H99" s="188"/>
      <c r="I99" s="188"/>
      <c r="J99" s="189">
        <f>J274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101</v>
      </c>
      <c r="E100" s="188"/>
      <c r="F100" s="188"/>
      <c r="G100" s="188"/>
      <c r="H100" s="188"/>
      <c r="I100" s="188"/>
      <c r="J100" s="189">
        <f>J282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102</v>
      </c>
      <c r="E101" s="188"/>
      <c r="F101" s="188"/>
      <c r="G101" s="188"/>
      <c r="H101" s="188"/>
      <c r="I101" s="188"/>
      <c r="J101" s="189">
        <f>J289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69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103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6.25" customHeight="1">
      <c r="A111" s="38"/>
      <c r="B111" s="39"/>
      <c r="C111" s="40"/>
      <c r="D111" s="40"/>
      <c r="E111" s="174" t="str">
        <f>E7</f>
        <v>Sanace skalního zářezu Hodkovice nad Mohelkou - Rychnov u Jablonce n. N</v>
      </c>
      <c r="F111" s="32"/>
      <c r="G111" s="32"/>
      <c r="H111" s="32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91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E9</f>
        <v>SO 11-11-01 - Sanace skalního zářezu</v>
      </c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40"/>
      <c r="E115" s="40"/>
      <c r="F115" s="27" t="str">
        <f>F12</f>
        <v xml:space="preserve"> </v>
      </c>
      <c r="G115" s="40"/>
      <c r="H115" s="40"/>
      <c r="I115" s="32" t="s">
        <v>22</v>
      </c>
      <c r="J115" s="79" t="str">
        <f>IF(J12="","",J12)</f>
        <v>9. 1. 2024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24</v>
      </c>
      <c r="D117" s="40"/>
      <c r="E117" s="40"/>
      <c r="F117" s="27" t="str">
        <f>E15</f>
        <v xml:space="preserve"> </v>
      </c>
      <c r="G117" s="40"/>
      <c r="H117" s="40"/>
      <c r="I117" s="32" t="s">
        <v>29</v>
      </c>
      <c r="J117" s="36" t="str">
        <f>E21</f>
        <v xml:space="preserve"> 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27</v>
      </c>
      <c r="D118" s="40"/>
      <c r="E118" s="40"/>
      <c r="F118" s="27" t="str">
        <f>IF(E18="","",E18)</f>
        <v>Vyplň údaj</v>
      </c>
      <c r="G118" s="40"/>
      <c r="H118" s="40"/>
      <c r="I118" s="32" t="s">
        <v>31</v>
      </c>
      <c r="J118" s="36" t="str">
        <f>E24</f>
        <v xml:space="preserve"> 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191"/>
      <c r="B120" s="192"/>
      <c r="C120" s="193" t="s">
        <v>104</v>
      </c>
      <c r="D120" s="194" t="s">
        <v>58</v>
      </c>
      <c r="E120" s="194" t="s">
        <v>54</v>
      </c>
      <c r="F120" s="194" t="s">
        <v>55</v>
      </c>
      <c r="G120" s="194" t="s">
        <v>105</v>
      </c>
      <c r="H120" s="194" t="s">
        <v>106</v>
      </c>
      <c r="I120" s="194" t="s">
        <v>107</v>
      </c>
      <c r="J120" s="194" t="s">
        <v>95</v>
      </c>
      <c r="K120" s="195" t="s">
        <v>108</v>
      </c>
      <c r="L120" s="196"/>
      <c r="M120" s="100" t="s">
        <v>1</v>
      </c>
      <c r="N120" s="101" t="s">
        <v>37</v>
      </c>
      <c r="O120" s="101" t="s">
        <v>109</v>
      </c>
      <c r="P120" s="101" t="s">
        <v>110</v>
      </c>
      <c r="Q120" s="101" t="s">
        <v>111</v>
      </c>
      <c r="R120" s="101" t="s">
        <v>112</v>
      </c>
      <c r="S120" s="101" t="s">
        <v>113</v>
      </c>
      <c r="T120" s="102" t="s">
        <v>114</v>
      </c>
      <c r="U120" s="191"/>
      <c r="V120" s="191"/>
      <c r="W120" s="191"/>
      <c r="X120" s="191"/>
      <c r="Y120" s="191"/>
      <c r="Z120" s="191"/>
      <c r="AA120" s="191"/>
      <c r="AB120" s="191"/>
      <c r="AC120" s="191"/>
      <c r="AD120" s="191"/>
      <c r="AE120" s="191"/>
    </row>
    <row r="121" s="2" customFormat="1" ht="22.8" customHeight="1">
      <c r="A121" s="38"/>
      <c r="B121" s="39"/>
      <c r="C121" s="107" t="s">
        <v>115</v>
      </c>
      <c r="D121" s="40"/>
      <c r="E121" s="40"/>
      <c r="F121" s="40"/>
      <c r="G121" s="40"/>
      <c r="H121" s="40"/>
      <c r="I121" s="40"/>
      <c r="J121" s="197">
        <f>BK121</f>
        <v>0</v>
      </c>
      <c r="K121" s="40"/>
      <c r="L121" s="44"/>
      <c r="M121" s="103"/>
      <c r="N121" s="198"/>
      <c r="O121" s="104"/>
      <c r="P121" s="199">
        <f>P122</f>
        <v>0</v>
      </c>
      <c r="Q121" s="104"/>
      <c r="R121" s="199">
        <f>R122</f>
        <v>99.489649999999997</v>
      </c>
      <c r="S121" s="104"/>
      <c r="T121" s="200">
        <f>T122</f>
        <v>41.152000000000001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72</v>
      </c>
      <c r="AU121" s="17" t="s">
        <v>97</v>
      </c>
      <c r="BK121" s="201">
        <f>BK122</f>
        <v>0</v>
      </c>
    </row>
    <row r="122" s="12" customFormat="1" ht="25.92" customHeight="1">
      <c r="A122" s="12"/>
      <c r="B122" s="202"/>
      <c r="C122" s="203"/>
      <c r="D122" s="204" t="s">
        <v>72</v>
      </c>
      <c r="E122" s="205" t="s">
        <v>116</v>
      </c>
      <c r="F122" s="205" t="s">
        <v>117</v>
      </c>
      <c r="G122" s="203"/>
      <c r="H122" s="203"/>
      <c r="I122" s="206"/>
      <c r="J122" s="207">
        <f>BK122</f>
        <v>0</v>
      </c>
      <c r="K122" s="203"/>
      <c r="L122" s="208"/>
      <c r="M122" s="209"/>
      <c r="N122" s="210"/>
      <c r="O122" s="210"/>
      <c r="P122" s="211">
        <f>P123+P274+P282+P289</f>
        <v>0</v>
      </c>
      <c r="Q122" s="210"/>
      <c r="R122" s="211">
        <f>R123+R274+R282+R289</f>
        <v>99.489649999999997</v>
      </c>
      <c r="S122" s="210"/>
      <c r="T122" s="212">
        <f>T123+T274+T282+T289</f>
        <v>41.152000000000001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3" t="s">
        <v>81</v>
      </c>
      <c r="AT122" s="214" t="s">
        <v>72</v>
      </c>
      <c r="AU122" s="214" t="s">
        <v>73</v>
      </c>
      <c r="AY122" s="213" t="s">
        <v>118</v>
      </c>
      <c r="BK122" s="215">
        <f>BK123+BK274+BK282+BK289</f>
        <v>0</v>
      </c>
    </row>
    <row r="123" s="12" customFormat="1" ht="22.8" customHeight="1">
      <c r="A123" s="12"/>
      <c r="B123" s="202"/>
      <c r="C123" s="203"/>
      <c r="D123" s="204" t="s">
        <v>72</v>
      </c>
      <c r="E123" s="216" t="s">
        <v>81</v>
      </c>
      <c r="F123" s="216" t="s">
        <v>119</v>
      </c>
      <c r="G123" s="203"/>
      <c r="H123" s="203"/>
      <c r="I123" s="206"/>
      <c r="J123" s="217">
        <f>BK123</f>
        <v>0</v>
      </c>
      <c r="K123" s="203"/>
      <c r="L123" s="208"/>
      <c r="M123" s="209"/>
      <c r="N123" s="210"/>
      <c r="O123" s="210"/>
      <c r="P123" s="211">
        <f>SUM(P124:P273)</f>
        <v>0</v>
      </c>
      <c r="Q123" s="210"/>
      <c r="R123" s="211">
        <f>SUM(R124:R273)</f>
        <v>62.81284999999999</v>
      </c>
      <c r="S123" s="210"/>
      <c r="T123" s="212">
        <f>SUM(T124:T273)</f>
        <v>1.1520000000000001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3" t="s">
        <v>81</v>
      </c>
      <c r="AT123" s="214" t="s">
        <v>72</v>
      </c>
      <c r="AU123" s="214" t="s">
        <v>81</v>
      </c>
      <c r="AY123" s="213" t="s">
        <v>118</v>
      </c>
      <c r="BK123" s="215">
        <f>SUM(BK124:BK273)</f>
        <v>0</v>
      </c>
    </row>
    <row r="124" s="2" customFormat="1" ht="37.8" customHeight="1">
      <c r="A124" s="38"/>
      <c r="B124" s="39"/>
      <c r="C124" s="218" t="s">
        <v>81</v>
      </c>
      <c r="D124" s="218" t="s">
        <v>120</v>
      </c>
      <c r="E124" s="219" t="s">
        <v>121</v>
      </c>
      <c r="F124" s="220" t="s">
        <v>122</v>
      </c>
      <c r="G124" s="221" t="s">
        <v>123</v>
      </c>
      <c r="H124" s="222">
        <v>8</v>
      </c>
      <c r="I124" s="223"/>
      <c r="J124" s="224">
        <f>ROUND(I124*H124,2)</f>
        <v>0</v>
      </c>
      <c r="K124" s="220" t="s">
        <v>1</v>
      </c>
      <c r="L124" s="44"/>
      <c r="M124" s="225" t="s">
        <v>1</v>
      </c>
      <c r="N124" s="226" t="s">
        <v>38</v>
      </c>
      <c r="O124" s="91"/>
      <c r="P124" s="227">
        <f>O124*H124</f>
        <v>0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9" t="s">
        <v>124</v>
      </c>
      <c r="AT124" s="229" t="s">
        <v>120</v>
      </c>
      <c r="AU124" s="229" t="s">
        <v>83</v>
      </c>
      <c r="AY124" s="17" t="s">
        <v>118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17" t="s">
        <v>81</v>
      </c>
      <c r="BK124" s="230">
        <f>ROUND(I124*H124,2)</f>
        <v>0</v>
      </c>
      <c r="BL124" s="17" t="s">
        <v>124</v>
      </c>
      <c r="BM124" s="229" t="s">
        <v>83</v>
      </c>
    </row>
    <row r="125" s="2" customFormat="1">
      <c r="A125" s="38"/>
      <c r="B125" s="39"/>
      <c r="C125" s="40"/>
      <c r="D125" s="231" t="s">
        <v>125</v>
      </c>
      <c r="E125" s="40"/>
      <c r="F125" s="232" t="s">
        <v>122</v>
      </c>
      <c r="G125" s="40"/>
      <c r="H125" s="40"/>
      <c r="I125" s="233"/>
      <c r="J125" s="40"/>
      <c r="K125" s="40"/>
      <c r="L125" s="44"/>
      <c r="M125" s="234"/>
      <c r="N125" s="235"/>
      <c r="O125" s="91"/>
      <c r="P125" s="91"/>
      <c r="Q125" s="91"/>
      <c r="R125" s="91"/>
      <c r="S125" s="91"/>
      <c r="T125" s="92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125</v>
      </c>
      <c r="AU125" s="17" t="s">
        <v>83</v>
      </c>
    </row>
    <row r="126" s="2" customFormat="1" ht="16.5" customHeight="1">
      <c r="A126" s="38"/>
      <c r="B126" s="39"/>
      <c r="C126" s="218" t="s">
        <v>83</v>
      </c>
      <c r="D126" s="218" t="s">
        <v>120</v>
      </c>
      <c r="E126" s="219" t="s">
        <v>126</v>
      </c>
      <c r="F126" s="220" t="s">
        <v>127</v>
      </c>
      <c r="G126" s="221" t="s">
        <v>128</v>
      </c>
      <c r="H126" s="222">
        <v>1440</v>
      </c>
      <c r="I126" s="223"/>
      <c r="J126" s="224">
        <f>ROUND(I126*H126,2)</f>
        <v>0</v>
      </c>
      <c r="K126" s="220" t="s">
        <v>129</v>
      </c>
      <c r="L126" s="44"/>
      <c r="M126" s="225" t="s">
        <v>1</v>
      </c>
      <c r="N126" s="226" t="s">
        <v>38</v>
      </c>
      <c r="O126" s="91"/>
      <c r="P126" s="227">
        <f>O126*H126</f>
        <v>0</v>
      </c>
      <c r="Q126" s="227">
        <v>0</v>
      </c>
      <c r="R126" s="227">
        <f>Q126*H126</f>
        <v>0</v>
      </c>
      <c r="S126" s="227">
        <v>0.00080000000000000004</v>
      </c>
      <c r="T126" s="228">
        <f>S126*H126</f>
        <v>1.1520000000000001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9" t="s">
        <v>124</v>
      </c>
      <c r="AT126" s="229" t="s">
        <v>120</v>
      </c>
      <c r="AU126" s="229" t="s">
        <v>83</v>
      </c>
      <c r="AY126" s="17" t="s">
        <v>118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7" t="s">
        <v>81</v>
      </c>
      <c r="BK126" s="230">
        <f>ROUND(I126*H126,2)</f>
        <v>0</v>
      </c>
      <c r="BL126" s="17" t="s">
        <v>124</v>
      </c>
      <c r="BM126" s="229" t="s">
        <v>124</v>
      </c>
    </row>
    <row r="127" s="2" customFormat="1">
      <c r="A127" s="38"/>
      <c r="B127" s="39"/>
      <c r="C127" s="40"/>
      <c r="D127" s="231" t="s">
        <v>125</v>
      </c>
      <c r="E127" s="40"/>
      <c r="F127" s="232" t="s">
        <v>130</v>
      </c>
      <c r="G127" s="40"/>
      <c r="H127" s="40"/>
      <c r="I127" s="233"/>
      <c r="J127" s="40"/>
      <c r="K127" s="40"/>
      <c r="L127" s="44"/>
      <c r="M127" s="234"/>
      <c r="N127" s="235"/>
      <c r="O127" s="91"/>
      <c r="P127" s="91"/>
      <c r="Q127" s="91"/>
      <c r="R127" s="91"/>
      <c r="S127" s="91"/>
      <c r="T127" s="92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125</v>
      </c>
      <c r="AU127" s="17" t="s">
        <v>83</v>
      </c>
    </row>
    <row r="128" s="2" customFormat="1">
      <c r="A128" s="38"/>
      <c r="B128" s="39"/>
      <c r="C128" s="40"/>
      <c r="D128" s="236" t="s">
        <v>131</v>
      </c>
      <c r="E128" s="40"/>
      <c r="F128" s="237" t="s">
        <v>132</v>
      </c>
      <c r="G128" s="40"/>
      <c r="H128" s="40"/>
      <c r="I128" s="233"/>
      <c r="J128" s="40"/>
      <c r="K128" s="40"/>
      <c r="L128" s="44"/>
      <c r="M128" s="234"/>
      <c r="N128" s="235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131</v>
      </c>
      <c r="AU128" s="17" t="s">
        <v>83</v>
      </c>
    </row>
    <row r="129" s="13" customFormat="1">
      <c r="A129" s="13"/>
      <c r="B129" s="238"/>
      <c r="C129" s="239"/>
      <c r="D129" s="231" t="s">
        <v>133</v>
      </c>
      <c r="E129" s="240" t="s">
        <v>1</v>
      </c>
      <c r="F129" s="241" t="s">
        <v>134</v>
      </c>
      <c r="G129" s="239"/>
      <c r="H129" s="242">
        <v>1440</v>
      </c>
      <c r="I129" s="243"/>
      <c r="J129" s="239"/>
      <c r="K129" s="239"/>
      <c r="L129" s="244"/>
      <c r="M129" s="245"/>
      <c r="N129" s="246"/>
      <c r="O129" s="246"/>
      <c r="P129" s="246"/>
      <c r="Q129" s="246"/>
      <c r="R129" s="246"/>
      <c r="S129" s="246"/>
      <c r="T129" s="247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8" t="s">
        <v>133</v>
      </c>
      <c r="AU129" s="248" t="s">
        <v>83</v>
      </c>
      <c r="AV129" s="13" t="s">
        <v>83</v>
      </c>
      <c r="AW129" s="13" t="s">
        <v>30</v>
      </c>
      <c r="AX129" s="13" t="s">
        <v>73</v>
      </c>
      <c r="AY129" s="248" t="s">
        <v>118</v>
      </c>
    </row>
    <row r="130" s="14" customFormat="1">
      <c r="A130" s="14"/>
      <c r="B130" s="249"/>
      <c r="C130" s="250"/>
      <c r="D130" s="231" t="s">
        <v>133</v>
      </c>
      <c r="E130" s="251" t="s">
        <v>1</v>
      </c>
      <c r="F130" s="252" t="s">
        <v>135</v>
      </c>
      <c r="G130" s="250"/>
      <c r="H130" s="253">
        <v>1440</v>
      </c>
      <c r="I130" s="254"/>
      <c r="J130" s="250"/>
      <c r="K130" s="250"/>
      <c r="L130" s="255"/>
      <c r="M130" s="256"/>
      <c r="N130" s="257"/>
      <c r="O130" s="257"/>
      <c r="P130" s="257"/>
      <c r="Q130" s="257"/>
      <c r="R130" s="257"/>
      <c r="S130" s="257"/>
      <c r="T130" s="258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9" t="s">
        <v>133</v>
      </c>
      <c r="AU130" s="259" t="s">
        <v>83</v>
      </c>
      <c r="AV130" s="14" t="s">
        <v>124</v>
      </c>
      <c r="AW130" s="14" t="s">
        <v>30</v>
      </c>
      <c r="AX130" s="14" t="s">
        <v>81</v>
      </c>
      <c r="AY130" s="259" t="s">
        <v>118</v>
      </c>
    </row>
    <row r="131" s="2" customFormat="1" ht="37.8" customHeight="1">
      <c r="A131" s="38"/>
      <c r="B131" s="39"/>
      <c r="C131" s="218" t="s">
        <v>136</v>
      </c>
      <c r="D131" s="218" t="s">
        <v>120</v>
      </c>
      <c r="E131" s="219" t="s">
        <v>137</v>
      </c>
      <c r="F131" s="220" t="s">
        <v>138</v>
      </c>
      <c r="G131" s="221" t="s">
        <v>139</v>
      </c>
      <c r="H131" s="222">
        <v>120</v>
      </c>
      <c r="I131" s="223"/>
      <c r="J131" s="224">
        <f>ROUND(I131*H131,2)</f>
        <v>0</v>
      </c>
      <c r="K131" s="220" t="s">
        <v>129</v>
      </c>
      <c r="L131" s="44"/>
      <c r="M131" s="225" t="s">
        <v>1</v>
      </c>
      <c r="N131" s="226" t="s">
        <v>38</v>
      </c>
      <c r="O131" s="91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9" t="s">
        <v>124</v>
      </c>
      <c r="AT131" s="229" t="s">
        <v>120</v>
      </c>
      <c r="AU131" s="229" t="s">
        <v>83</v>
      </c>
      <c r="AY131" s="17" t="s">
        <v>118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7" t="s">
        <v>81</v>
      </c>
      <c r="BK131" s="230">
        <f>ROUND(I131*H131,2)</f>
        <v>0</v>
      </c>
      <c r="BL131" s="17" t="s">
        <v>124</v>
      </c>
      <c r="BM131" s="229" t="s">
        <v>140</v>
      </c>
    </row>
    <row r="132" s="2" customFormat="1">
      <c r="A132" s="38"/>
      <c r="B132" s="39"/>
      <c r="C132" s="40"/>
      <c r="D132" s="231" t="s">
        <v>125</v>
      </c>
      <c r="E132" s="40"/>
      <c r="F132" s="232" t="s">
        <v>141</v>
      </c>
      <c r="G132" s="40"/>
      <c r="H132" s="40"/>
      <c r="I132" s="233"/>
      <c r="J132" s="40"/>
      <c r="K132" s="40"/>
      <c r="L132" s="44"/>
      <c r="M132" s="234"/>
      <c r="N132" s="235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125</v>
      </c>
      <c r="AU132" s="17" t="s">
        <v>83</v>
      </c>
    </row>
    <row r="133" s="2" customFormat="1">
      <c r="A133" s="38"/>
      <c r="B133" s="39"/>
      <c r="C133" s="40"/>
      <c r="D133" s="236" t="s">
        <v>131</v>
      </c>
      <c r="E133" s="40"/>
      <c r="F133" s="237" t="s">
        <v>142</v>
      </c>
      <c r="G133" s="40"/>
      <c r="H133" s="40"/>
      <c r="I133" s="233"/>
      <c r="J133" s="40"/>
      <c r="K133" s="40"/>
      <c r="L133" s="44"/>
      <c r="M133" s="234"/>
      <c r="N133" s="235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131</v>
      </c>
      <c r="AU133" s="17" t="s">
        <v>83</v>
      </c>
    </row>
    <row r="134" s="15" customFormat="1">
      <c r="A134" s="15"/>
      <c r="B134" s="260"/>
      <c r="C134" s="261"/>
      <c r="D134" s="231" t="s">
        <v>133</v>
      </c>
      <c r="E134" s="262" t="s">
        <v>1</v>
      </c>
      <c r="F134" s="263" t="s">
        <v>143</v>
      </c>
      <c r="G134" s="261"/>
      <c r="H134" s="262" t="s">
        <v>1</v>
      </c>
      <c r="I134" s="264"/>
      <c r="J134" s="261"/>
      <c r="K134" s="261"/>
      <c r="L134" s="265"/>
      <c r="M134" s="266"/>
      <c r="N134" s="267"/>
      <c r="O134" s="267"/>
      <c r="P134" s="267"/>
      <c r="Q134" s="267"/>
      <c r="R134" s="267"/>
      <c r="S134" s="267"/>
      <c r="T134" s="268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69" t="s">
        <v>133</v>
      </c>
      <c r="AU134" s="269" t="s">
        <v>83</v>
      </c>
      <c r="AV134" s="15" t="s">
        <v>81</v>
      </c>
      <c r="AW134" s="15" t="s">
        <v>30</v>
      </c>
      <c r="AX134" s="15" t="s">
        <v>73</v>
      </c>
      <c r="AY134" s="269" t="s">
        <v>118</v>
      </c>
    </row>
    <row r="135" s="13" customFormat="1">
      <c r="A135" s="13"/>
      <c r="B135" s="238"/>
      <c r="C135" s="239"/>
      <c r="D135" s="231" t="s">
        <v>133</v>
      </c>
      <c r="E135" s="240" t="s">
        <v>1</v>
      </c>
      <c r="F135" s="241" t="s">
        <v>144</v>
      </c>
      <c r="G135" s="239"/>
      <c r="H135" s="242">
        <v>120</v>
      </c>
      <c r="I135" s="243"/>
      <c r="J135" s="239"/>
      <c r="K135" s="239"/>
      <c r="L135" s="244"/>
      <c r="M135" s="245"/>
      <c r="N135" s="246"/>
      <c r="O135" s="246"/>
      <c r="P135" s="246"/>
      <c r="Q135" s="246"/>
      <c r="R135" s="246"/>
      <c r="S135" s="246"/>
      <c r="T135" s="247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8" t="s">
        <v>133</v>
      </c>
      <c r="AU135" s="248" t="s">
        <v>83</v>
      </c>
      <c r="AV135" s="13" t="s">
        <v>83</v>
      </c>
      <c r="AW135" s="13" t="s">
        <v>30</v>
      </c>
      <c r="AX135" s="13" t="s">
        <v>73</v>
      </c>
      <c r="AY135" s="248" t="s">
        <v>118</v>
      </c>
    </row>
    <row r="136" s="14" customFormat="1">
      <c r="A136" s="14"/>
      <c r="B136" s="249"/>
      <c r="C136" s="250"/>
      <c r="D136" s="231" t="s">
        <v>133</v>
      </c>
      <c r="E136" s="251" t="s">
        <v>1</v>
      </c>
      <c r="F136" s="252" t="s">
        <v>135</v>
      </c>
      <c r="G136" s="250"/>
      <c r="H136" s="253">
        <v>120</v>
      </c>
      <c r="I136" s="254"/>
      <c r="J136" s="250"/>
      <c r="K136" s="250"/>
      <c r="L136" s="255"/>
      <c r="M136" s="256"/>
      <c r="N136" s="257"/>
      <c r="O136" s="257"/>
      <c r="P136" s="257"/>
      <c r="Q136" s="257"/>
      <c r="R136" s="257"/>
      <c r="S136" s="257"/>
      <c r="T136" s="258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9" t="s">
        <v>133</v>
      </c>
      <c r="AU136" s="259" t="s">
        <v>83</v>
      </c>
      <c r="AV136" s="14" t="s">
        <v>124</v>
      </c>
      <c r="AW136" s="14" t="s">
        <v>30</v>
      </c>
      <c r="AX136" s="14" t="s">
        <v>81</v>
      </c>
      <c r="AY136" s="259" t="s">
        <v>118</v>
      </c>
    </row>
    <row r="137" s="2" customFormat="1" ht="24.15" customHeight="1">
      <c r="A137" s="38"/>
      <c r="B137" s="39"/>
      <c r="C137" s="218" t="s">
        <v>124</v>
      </c>
      <c r="D137" s="218" t="s">
        <v>120</v>
      </c>
      <c r="E137" s="219" t="s">
        <v>145</v>
      </c>
      <c r="F137" s="220" t="s">
        <v>146</v>
      </c>
      <c r="G137" s="221" t="s">
        <v>128</v>
      </c>
      <c r="H137" s="222">
        <v>1758.5</v>
      </c>
      <c r="I137" s="223"/>
      <c r="J137" s="224">
        <f>ROUND(I137*H137,2)</f>
        <v>0</v>
      </c>
      <c r="K137" s="220" t="s">
        <v>129</v>
      </c>
      <c r="L137" s="44"/>
      <c r="M137" s="225" t="s">
        <v>1</v>
      </c>
      <c r="N137" s="226" t="s">
        <v>38</v>
      </c>
      <c r="O137" s="91"/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9" t="s">
        <v>124</v>
      </c>
      <c r="AT137" s="229" t="s">
        <v>120</v>
      </c>
      <c r="AU137" s="229" t="s">
        <v>83</v>
      </c>
      <c r="AY137" s="17" t="s">
        <v>118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7" t="s">
        <v>81</v>
      </c>
      <c r="BK137" s="230">
        <f>ROUND(I137*H137,2)</f>
        <v>0</v>
      </c>
      <c r="BL137" s="17" t="s">
        <v>124</v>
      </c>
      <c r="BM137" s="229" t="s">
        <v>147</v>
      </c>
    </row>
    <row r="138" s="2" customFormat="1">
      <c r="A138" s="38"/>
      <c r="B138" s="39"/>
      <c r="C138" s="40"/>
      <c r="D138" s="231" t="s">
        <v>125</v>
      </c>
      <c r="E138" s="40"/>
      <c r="F138" s="232" t="s">
        <v>148</v>
      </c>
      <c r="G138" s="40"/>
      <c r="H138" s="40"/>
      <c r="I138" s="233"/>
      <c r="J138" s="40"/>
      <c r="K138" s="40"/>
      <c r="L138" s="44"/>
      <c r="M138" s="234"/>
      <c r="N138" s="235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125</v>
      </c>
      <c r="AU138" s="17" t="s">
        <v>83</v>
      </c>
    </row>
    <row r="139" s="2" customFormat="1">
      <c r="A139" s="38"/>
      <c r="B139" s="39"/>
      <c r="C139" s="40"/>
      <c r="D139" s="236" t="s">
        <v>131</v>
      </c>
      <c r="E139" s="40"/>
      <c r="F139" s="237" t="s">
        <v>149</v>
      </c>
      <c r="G139" s="40"/>
      <c r="H139" s="40"/>
      <c r="I139" s="233"/>
      <c r="J139" s="40"/>
      <c r="K139" s="40"/>
      <c r="L139" s="44"/>
      <c r="M139" s="234"/>
      <c r="N139" s="235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131</v>
      </c>
      <c r="AU139" s="17" t="s">
        <v>83</v>
      </c>
    </row>
    <row r="140" s="13" customFormat="1">
      <c r="A140" s="13"/>
      <c r="B140" s="238"/>
      <c r="C140" s="239"/>
      <c r="D140" s="231" t="s">
        <v>133</v>
      </c>
      <c r="E140" s="240" t="s">
        <v>1</v>
      </c>
      <c r="F140" s="241" t="s">
        <v>150</v>
      </c>
      <c r="G140" s="239"/>
      <c r="H140" s="242">
        <v>1758.5</v>
      </c>
      <c r="I140" s="243"/>
      <c r="J140" s="239"/>
      <c r="K140" s="239"/>
      <c r="L140" s="244"/>
      <c r="M140" s="245"/>
      <c r="N140" s="246"/>
      <c r="O140" s="246"/>
      <c r="P140" s="246"/>
      <c r="Q140" s="246"/>
      <c r="R140" s="246"/>
      <c r="S140" s="246"/>
      <c r="T140" s="247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8" t="s">
        <v>133</v>
      </c>
      <c r="AU140" s="248" t="s">
        <v>83</v>
      </c>
      <c r="AV140" s="13" t="s">
        <v>83</v>
      </c>
      <c r="AW140" s="13" t="s">
        <v>30</v>
      </c>
      <c r="AX140" s="13" t="s">
        <v>73</v>
      </c>
      <c r="AY140" s="248" t="s">
        <v>118</v>
      </c>
    </row>
    <row r="141" s="14" customFormat="1">
      <c r="A141" s="14"/>
      <c r="B141" s="249"/>
      <c r="C141" s="250"/>
      <c r="D141" s="231" t="s">
        <v>133</v>
      </c>
      <c r="E141" s="251" t="s">
        <v>1</v>
      </c>
      <c r="F141" s="252" t="s">
        <v>135</v>
      </c>
      <c r="G141" s="250"/>
      <c r="H141" s="253">
        <v>1758.5</v>
      </c>
      <c r="I141" s="254"/>
      <c r="J141" s="250"/>
      <c r="K141" s="250"/>
      <c r="L141" s="255"/>
      <c r="M141" s="256"/>
      <c r="N141" s="257"/>
      <c r="O141" s="257"/>
      <c r="P141" s="257"/>
      <c r="Q141" s="257"/>
      <c r="R141" s="257"/>
      <c r="S141" s="257"/>
      <c r="T141" s="258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9" t="s">
        <v>133</v>
      </c>
      <c r="AU141" s="259" t="s">
        <v>83</v>
      </c>
      <c r="AV141" s="14" t="s">
        <v>124</v>
      </c>
      <c r="AW141" s="14" t="s">
        <v>30</v>
      </c>
      <c r="AX141" s="14" t="s">
        <v>81</v>
      </c>
      <c r="AY141" s="259" t="s">
        <v>118</v>
      </c>
    </row>
    <row r="142" s="2" customFormat="1" ht="24.15" customHeight="1">
      <c r="A142" s="38"/>
      <c r="B142" s="39"/>
      <c r="C142" s="218" t="s">
        <v>151</v>
      </c>
      <c r="D142" s="218" t="s">
        <v>120</v>
      </c>
      <c r="E142" s="219" t="s">
        <v>152</v>
      </c>
      <c r="F142" s="220" t="s">
        <v>153</v>
      </c>
      <c r="G142" s="221" t="s">
        <v>139</v>
      </c>
      <c r="H142" s="222">
        <v>944.15999999999997</v>
      </c>
      <c r="I142" s="223"/>
      <c r="J142" s="224">
        <f>ROUND(I142*H142,2)</f>
        <v>0</v>
      </c>
      <c r="K142" s="220" t="s">
        <v>129</v>
      </c>
      <c r="L142" s="44"/>
      <c r="M142" s="225" t="s">
        <v>1</v>
      </c>
      <c r="N142" s="226" t="s">
        <v>38</v>
      </c>
      <c r="O142" s="91"/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9" t="s">
        <v>124</v>
      </c>
      <c r="AT142" s="229" t="s">
        <v>120</v>
      </c>
      <c r="AU142" s="229" t="s">
        <v>83</v>
      </c>
      <c r="AY142" s="17" t="s">
        <v>118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7" t="s">
        <v>81</v>
      </c>
      <c r="BK142" s="230">
        <f>ROUND(I142*H142,2)</f>
        <v>0</v>
      </c>
      <c r="BL142" s="17" t="s">
        <v>124</v>
      </c>
      <c r="BM142" s="229" t="s">
        <v>154</v>
      </c>
    </row>
    <row r="143" s="2" customFormat="1">
      <c r="A143" s="38"/>
      <c r="B143" s="39"/>
      <c r="C143" s="40"/>
      <c r="D143" s="231" t="s">
        <v>125</v>
      </c>
      <c r="E143" s="40"/>
      <c r="F143" s="232" t="s">
        <v>155</v>
      </c>
      <c r="G143" s="40"/>
      <c r="H143" s="40"/>
      <c r="I143" s="233"/>
      <c r="J143" s="40"/>
      <c r="K143" s="40"/>
      <c r="L143" s="44"/>
      <c r="M143" s="234"/>
      <c r="N143" s="235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125</v>
      </c>
      <c r="AU143" s="17" t="s">
        <v>83</v>
      </c>
    </row>
    <row r="144" s="2" customFormat="1">
      <c r="A144" s="38"/>
      <c r="B144" s="39"/>
      <c r="C144" s="40"/>
      <c r="D144" s="236" t="s">
        <v>131</v>
      </c>
      <c r="E144" s="40"/>
      <c r="F144" s="237" t="s">
        <v>156</v>
      </c>
      <c r="G144" s="40"/>
      <c r="H144" s="40"/>
      <c r="I144" s="233"/>
      <c r="J144" s="40"/>
      <c r="K144" s="40"/>
      <c r="L144" s="44"/>
      <c r="M144" s="234"/>
      <c r="N144" s="235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131</v>
      </c>
      <c r="AU144" s="17" t="s">
        <v>83</v>
      </c>
    </row>
    <row r="145" s="15" customFormat="1">
      <c r="A145" s="15"/>
      <c r="B145" s="260"/>
      <c r="C145" s="261"/>
      <c r="D145" s="231" t="s">
        <v>133</v>
      </c>
      <c r="E145" s="262" t="s">
        <v>1</v>
      </c>
      <c r="F145" s="263" t="s">
        <v>157</v>
      </c>
      <c r="G145" s="261"/>
      <c r="H145" s="262" t="s">
        <v>1</v>
      </c>
      <c r="I145" s="264"/>
      <c r="J145" s="261"/>
      <c r="K145" s="261"/>
      <c r="L145" s="265"/>
      <c r="M145" s="266"/>
      <c r="N145" s="267"/>
      <c r="O145" s="267"/>
      <c r="P145" s="267"/>
      <c r="Q145" s="267"/>
      <c r="R145" s="267"/>
      <c r="S145" s="267"/>
      <c r="T145" s="268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69" t="s">
        <v>133</v>
      </c>
      <c r="AU145" s="269" t="s">
        <v>83</v>
      </c>
      <c r="AV145" s="15" t="s">
        <v>81</v>
      </c>
      <c r="AW145" s="15" t="s">
        <v>30</v>
      </c>
      <c r="AX145" s="15" t="s">
        <v>73</v>
      </c>
      <c r="AY145" s="269" t="s">
        <v>118</v>
      </c>
    </row>
    <row r="146" s="13" customFormat="1">
      <c r="A146" s="13"/>
      <c r="B146" s="238"/>
      <c r="C146" s="239"/>
      <c r="D146" s="231" t="s">
        <v>133</v>
      </c>
      <c r="E146" s="240" t="s">
        <v>1</v>
      </c>
      <c r="F146" s="241" t="s">
        <v>158</v>
      </c>
      <c r="G146" s="239"/>
      <c r="H146" s="242">
        <v>944.15999999999997</v>
      </c>
      <c r="I146" s="243"/>
      <c r="J146" s="239"/>
      <c r="K146" s="239"/>
      <c r="L146" s="244"/>
      <c r="M146" s="245"/>
      <c r="N146" s="246"/>
      <c r="O146" s="246"/>
      <c r="P146" s="246"/>
      <c r="Q146" s="246"/>
      <c r="R146" s="246"/>
      <c r="S146" s="246"/>
      <c r="T146" s="247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8" t="s">
        <v>133</v>
      </c>
      <c r="AU146" s="248" t="s">
        <v>83</v>
      </c>
      <c r="AV146" s="13" t="s">
        <v>83</v>
      </c>
      <c r="AW146" s="13" t="s">
        <v>30</v>
      </c>
      <c r="AX146" s="13" t="s">
        <v>73</v>
      </c>
      <c r="AY146" s="248" t="s">
        <v>118</v>
      </c>
    </row>
    <row r="147" s="14" customFormat="1">
      <c r="A147" s="14"/>
      <c r="B147" s="249"/>
      <c r="C147" s="250"/>
      <c r="D147" s="231" t="s">
        <v>133</v>
      </c>
      <c r="E147" s="251" t="s">
        <v>1</v>
      </c>
      <c r="F147" s="252" t="s">
        <v>135</v>
      </c>
      <c r="G147" s="250"/>
      <c r="H147" s="253">
        <v>944.15999999999997</v>
      </c>
      <c r="I147" s="254"/>
      <c r="J147" s="250"/>
      <c r="K147" s="250"/>
      <c r="L147" s="255"/>
      <c r="M147" s="256"/>
      <c r="N147" s="257"/>
      <c r="O147" s="257"/>
      <c r="P147" s="257"/>
      <c r="Q147" s="257"/>
      <c r="R147" s="257"/>
      <c r="S147" s="257"/>
      <c r="T147" s="258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9" t="s">
        <v>133</v>
      </c>
      <c r="AU147" s="259" t="s">
        <v>83</v>
      </c>
      <c r="AV147" s="14" t="s">
        <v>124</v>
      </c>
      <c r="AW147" s="14" t="s">
        <v>30</v>
      </c>
      <c r="AX147" s="14" t="s">
        <v>81</v>
      </c>
      <c r="AY147" s="259" t="s">
        <v>118</v>
      </c>
    </row>
    <row r="148" s="2" customFormat="1" ht="33" customHeight="1">
      <c r="A148" s="38"/>
      <c r="B148" s="39"/>
      <c r="C148" s="218" t="s">
        <v>140</v>
      </c>
      <c r="D148" s="218" t="s">
        <v>120</v>
      </c>
      <c r="E148" s="219" t="s">
        <v>159</v>
      </c>
      <c r="F148" s="220" t="s">
        <v>160</v>
      </c>
      <c r="G148" s="221" t="s">
        <v>139</v>
      </c>
      <c r="H148" s="222">
        <v>30</v>
      </c>
      <c r="I148" s="223"/>
      <c r="J148" s="224">
        <f>ROUND(I148*H148,2)</f>
        <v>0</v>
      </c>
      <c r="K148" s="220" t="s">
        <v>129</v>
      </c>
      <c r="L148" s="44"/>
      <c r="M148" s="225" t="s">
        <v>1</v>
      </c>
      <c r="N148" s="226" t="s">
        <v>38</v>
      </c>
      <c r="O148" s="91"/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9" t="s">
        <v>124</v>
      </c>
      <c r="AT148" s="229" t="s">
        <v>120</v>
      </c>
      <c r="AU148" s="229" t="s">
        <v>83</v>
      </c>
      <c r="AY148" s="17" t="s">
        <v>118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7" t="s">
        <v>81</v>
      </c>
      <c r="BK148" s="230">
        <f>ROUND(I148*H148,2)</f>
        <v>0</v>
      </c>
      <c r="BL148" s="17" t="s">
        <v>124</v>
      </c>
      <c r="BM148" s="229" t="s">
        <v>8</v>
      </c>
    </row>
    <row r="149" s="2" customFormat="1">
      <c r="A149" s="38"/>
      <c r="B149" s="39"/>
      <c r="C149" s="40"/>
      <c r="D149" s="231" t="s">
        <v>125</v>
      </c>
      <c r="E149" s="40"/>
      <c r="F149" s="232" t="s">
        <v>161</v>
      </c>
      <c r="G149" s="40"/>
      <c r="H149" s="40"/>
      <c r="I149" s="233"/>
      <c r="J149" s="40"/>
      <c r="K149" s="40"/>
      <c r="L149" s="44"/>
      <c r="M149" s="234"/>
      <c r="N149" s="235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125</v>
      </c>
      <c r="AU149" s="17" t="s">
        <v>83</v>
      </c>
    </row>
    <row r="150" s="2" customFormat="1">
      <c r="A150" s="38"/>
      <c r="B150" s="39"/>
      <c r="C150" s="40"/>
      <c r="D150" s="236" t="s">
        <v>131</v>
      </c>
      <c r="E150" s="40"/>
      <c r="F150" s="237" t="s">
        <v>162</v>
      </c>
      <c r="G150" s="40"/>
      <c r="H150" s="40"/>
      <c r="I150" s="233"/>
      <c r="J150" s="40"/>
      <c r="K150" s="40"/>
      <c r="L150" s="44"/>
      <c r="M150" s="234"/>
      <c r="N150" s="235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131</v>
      </c>
      <c r="AU150" s="17" t="s">
        <v>83</v>
      </c>
    </row>
    <row r="151" s="13" customFormat="1">
      <c r="A151" s="13"/>
      <c r="B151" s="238"/>
      <c r="C151" s="239"/>
      <c r="D151" s="231" t="s">
        <v>133</v>
      </c>
      <c r="E151" s="240" t="s">
        <v>1</v>
      </c>
      <c r="F151" s="241" t="s">
        <v>163</v>
      </c>
      <c r="G151" s="239"/>
      <c r="H151" s="242">
        <v>30</v>
      </c>
      <c r="I151" s="243"/>
      <c r="J151" s="239"/>
      <c r="K151" s="239"/>
      <c r="L151" s="244"/>
      <c r="M151" s="245"/>
      <c r="N151" s="246"/>
      <c r="O151" s="246"/>
      <c r="P151" s="246"/>
      <c r="Q151" s="246"/>
      <c r="R151" s="246"/>
      <c r="S151" s="246"/>
      <c r="T151" s="247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8" t="s">
        <v>133</v>
      </c>
      <c r="AU151" s="248" t="s">
        <v>83</v>
      </c>
      <c r="AV151" s="13" t="s">
        <v>83</v>
      </c>
      <c r="AW151" s="13" t="s">
        <v>30</v>
      </c>
      <c r="AX151" s="13" t="s">
        <v>73</v>
      </c>
      <c r="AY151" s="248" t="s">
        <v>118</v>
      </c>
    </row>
    <row r="152" s="14" customFormat="1">
      <c r="A152" s="14"/>
      <c r="B152" s="249"/>
      <c r="C152" s="250"/>
      <c r="D152" s="231" t="s">
        <v>133</v>
      </c>
      <c r="E152" s="251" t="s">
        <v>1</v>
      </c>
      <c r="F152" s="252" t="s">
        <v>135</v>
      </c>
      <c r="G152" s="250"/>
      <c r="H152" s="253">
        <v>30</v>
      </c>
      <c r="I152" s="254"/>
      <c r="J152" s="250"/>
      <c r="K152" s="250"/>
      <c r="L152" s="255"/>
      <c r="M152" s="256"/>
      <c r="N152" s="257"/>
      <c r="O152" s="257"/>
      <c r="P152" s="257"/>
      <c r="Q152" s="257"/>
      <c r="R152" s="257"/>
      <c r="S152" s="257"/>
      <c r="T152" s="258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9" t="s">
        <v>133</v>
      </c>
      <c r="AU152" s="259" t="s">
        <v>83</v>
      </c>
      <c r="AV152" s="14" t="s">
        <v>124</v>
      </c>
      <c r="AW152" s="14" t="s">
        <v>30</v>
      </c>
      <c r="AX152" s="14" t="s">
        <v>81</v>
      </c>
      <c r="AY152" s="259" t="s">
        <v>118</v>
      </c>
    </row>
    <row r="153" s="2" customFormat="1" ht="24.15" customHeight="1">
      <c r="A153" s="38"/>
      <c r="B153" s="39"/>
      <c r="C153" s="218" t="s">
        <v>164</v>
      </c>
      <c r="D153" s="218" t="s">
        <v>120</v>
      </c>
      <c r="E153" s="219" t="s">
        <v>165</v>
      </c>
      <c r="F153" s="220" t="s">
        <v>166</v>
      </c>
      <c r="G153" s="221" t="s">
        <v>139</v>
      </c>
      <c r="H153" s="222">
        <v>236.03999999999999</v>
      </c>
      <c r="I153" s="223"/>
      <c r="J153" s="224">
        <f>ROUND(I153*H153,2)</f>
        <v>0</v>
      </c>
      <c r="K153" s="220" t="s">
        <v>129</v>
      </c>
      <c r="L153" s="44"/>
      <c r="M153" s="225" t="s">
        <v>1</v>
      </c>
      <c r="N153" s="226" t="s">
        <v>38</v>
      </c>
      <c r="O153" s="91"/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9" t="s">
        <v>124</v>
      </c>
      <c r="AT153" s="229" t="s">
        <v>120</v>
      </c>
      <c r="AU153" s="229" t="s">
        <v>83</v>
      </c>
      <c r="AY153" s="17" t="s">
        <v>118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7" t="s">
        <v>81</v>
      </c>
      <c r="BK153" s="230">
        <f>ROUND(I153*H153,2)</f>
        <v>0</v>
      </c>
      <c r="BL153" s="17" t="s">
        <v>124</v>
      </c>
      <c r="BM153" s="229" t="s">
        <v>167</v>
      </c>
    </row>
    <row r="154" s="2" customFormat="1">
      <c r="A154" s="38"/>
      <c r="B154" s="39"/>
      <c r="C154" s="40"/>
      <c r="D154" s="231" t="s">
        <v>125</v>
      </c>
      <c r="E154" s="40"/>
      <c r="F154" s="232" t="s">
        <v>168</v>
      </c>
      <c r="G154" s="40"/>
      <c r="H154" s="40"/>
      <c r="I154" s="233"/>
      <c r="J154" s="40"/>
      <c r="K154" s="40"/>
      <c r="L154" s="44"/>
      <c r="M154" s="234"/>
      <c r="N154" s="235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125</v>
      </c>
      <c r="AU154" s="17" t="s">
        <v>83</v>
      </c>
    </row>
    <row r="155" s="2" customFormat="1">
      <c r="A155" s="38"/>
      <c r="B155" s="39"/>
      <c r="C155" s="40"/>
      <c r="D155" s="236" t="s">
        <v>131</v>
      </c>
      <c r="E155" s="40"/>
      <c r="F155" s="237" t="s">
        <v>169</v>
      </c>
      <c r="G155" s="40"/>
      <c r="H155" s="40"/>
      <c r="I155" s="233"/>
      <c r="J155" s="40"/>
      <c r="K155" s="40"/>
      <c r="L155" s="44"/>
      <c r="M155" s="234"/>
      <c r="N155" s="235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131</v>
      </c>
      <c r="AU155" s="17" t="s">
        <v>83</v>
      </c>
    </row>
    <row r="156" s="15" customFormat="1">
      <c r="A156" s="15"/>
      <c r="B156" s="260"/>
      <c r="C156" s="261"/>
      <c r="D156" s="231" t="s">
        <v>133</v>
      </c>
      <c r="E156" s="262" t="s">
        <v>1</v>
      </c>
      <c r="F156" s="263" t="s">
        <v>170</v>
      </c>
      <c r="G156" s="261"/>
      <c r="H156" s="262" t="s">
        <v>1</v>
      </c>
      <c r="I156" s="264"/>
      <c r="J156" s="261"/>
      <c r="K156" s="261"/>
      <c r="L156" s="265"/>
      <c r="M156" s="266"/>
      <c r="N156" s="267"/>
      <c r="O156" s="267"/>
      <c r="P156" s="267"/>
      <c r="Q156" s="267"/>
      <c r="R156" s="267"/>
      <c r="S156" s="267"/>
      <c r="T156" s="268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69" t="s">
        <v>133</v>
      </c>
      <c r="AU156" s="269" t="s">
        <v>83</v>
      </c>
      <c r="AV156" s="15" t="s">
        <v>81</v>
      </c>
      <c r="AW156" s="15" t="s">
        <v>30</v>
      </c>
      <c r="AX156" s="15" t="s">
        <v>73</v>
      </c>
      <c r="AY156" s="269" t="s">
        <v>118</v>
      </c>
    </row>
    <row r="157" s="13" customFormat="1">
      <c r="A157" s="13"/>
      <c r="B157" s="238"/>
      <c r="C157" s="239"/>
      <c r="D157" s="231" t="s">
        <v>133</v>
      </c>
      <c r="E157" s="240" t="s">
        <v>1</v>
      </c>
      <c r="F157" s="241" t="s">
        <v>171</v>
      </c>
      <c r="G157" s="239"/>
      <c r="H157" s="242">
        <v>236.03999999999999</v>
      </c>
      <c r="I157" s="243"/>
      <c r="J157" s="239"/>
      <c r="K157" s="239"/>
      <c r="L157" s="244"/>
      <c r="M157" s="245"/>
      <c r="N157" s="246"/>
      <c r="O157" s="246"/>
      <c r="P157" s="246"/>
      <c r="Q157" s="246"/>
      <c r="R157" s="246"/>
      <c r="S157" s="246"/>
      <c r="T157" s="247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8" t="s">
        <v>133</v>
      </c>
      <c r="AU157" s="248" t="s">
        <v>83</v>
      </c>
      <c r="AV157" s="13" t="s">
        <v>83</v>
      </c>
      <c r="AW157" s="13" t="s">
        <v>30</v>
      </c>
      <c r="AX157" s="13" t="s">
        <v>73</v>
      </c>
      <c r="AY157" s="248" t="s">
        <v>118</v>
      </c>
    </row>
    <row r="158" s="14" customFormat="1">
      <c r="A158" s="14"/>
      <c r="B158" s="249"/>
      <c r="C158" s="250"/>
      <c r="D158" s="231" t="s">
        <v>133</v>
      </c>
      <c r="E158" s="251" t="s">
        <v>1</v>
      </c>
      <c r="F158" s="252" t="s">
        <v>135</v>
      </c>
      <c r="G158" s="250"/>
      <c r="H158" s="253">
        <v>236.03999999999999</v>
      </c>
      <c r="I158" s="254"/>
      <c r="J158" s="250"/>
      <c r="K158" s="250"/>
      <c r="L158" s="255"/>
      <c r="M158" s="256"/>
      <c r="N158" s="257"/>
      <c r="O158" s="257"/>
      <c r="P158" s="257"/>
      <c r="Q158" s="257"/>
      <c r="R158" s="257"/>
      <c r="S158" s="257"/>
      <c r="T158" s="258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9" t="s">
        <v>133</v>
      </c>
      <c r="AU158" s="259" t="s">
        <v>83</v>
      </c>
      <c r="AV158" s="14" t="s">
        <v>124</v>
      </c>
      <c r="AW158" s="14" t="s">
        <v>30</v>
      </c>
      <c r="AX158" s="14" t="s">
        <v>81</v>
      </c>
      <c r="AY158" s="259" t="s">
        <v>118</v>
      </c>
    </row>
    <row r="159" s="2" customFormat="1" ht="24.15" customHeight="1">
      <c r="A159" s="38"/>
      <c r="B159" s="39"/>
      <c r="C159" s="218" t="s">
        <v>147</v>
      </c>
      <c r="D159" s="218" t="s">
        <v>120</v>
      </c>
      <c r="E159" s="219" t="s">
        <v>172</v>
      </c>
      <c r="F159" s="220" t="s">
        <v>173</v>
      </c>
      <c r="G159" s="221" t="s">
        <v>139</v>
      </c>
      <c r="H159" s="222">
        <v>50</v>
      </c>
      <c r="I159" s="223"/>
      <c r="J159" s="224">
        <f>ROUND(I159*H159,2)</f>
        <v>0</v>
      </c>
      <c r="K159" s="220" t="s">
        <v>129</v>
      </c>
      <c r="L159" s="44"/>
      <c r="M159" s="225" t="s">
        <v>1</v>
      </c>
      <c r="N159" s="226" t="s">
        <v>38</v>
      </c>
      <c r="O159" s="91"/>
      <c r="P159" s="227">
        <f>O159*H159</f>
        <v>0</v>
      </c>
      <c r="Q159" s="227">
        <v>0.00158</v>
      </c>
      <c r="R159" s="227">
        <f>Q159*H159</f>
        <v>0.079000000000000001</v>
      </c>
      <c r="S159" s="227">
        <v>0</v>
      </c>
      <c r="T159" s="228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9" t="s">
        <v>124</v>
      </c>
      <c r="AT159" s="229" t="s">
        <v>120</v>
      </c>
      <c r="AU159" s="229" t="s">
        <v>83</v>
      </c>
      <c r="AY159" s="17" t="s">
        <v>118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17" t="s">
        <v>81</v>
      </c>
      <c r="BK159" s="230">
        <f>ROUND(I159*H159,2)</f>
        <v>0</v>
      </c>
      <c r="BL159" s="17" t="s">
        <v>124</v>
      </c>
      <c r="BM159" s="229" t="s">
        <v>174</v>
      </c>
    </row>
    <row r="160" s="2" customFormat="1">
      <c r="A160" s="38"/>
      <c r="B160" s="39"/>
      <c r="C160" s="40"/>
      <c r="D160" s="231" t="s">
        <v>125</v>
      </c>
      <c r="E160" s="40"/>
      <c r="F160" s="232" t="s">
        <v>175</v>
      </c>
      <c r="G160" s="40"/>
      <c r="H160" s="40"/>
      <c r="I160" s="233"/>
      <c r="J160" s="40"/>
      <c r="K160" s="40"/>
      <c r="L160" s="44"/>
      <c r="M160" s="234"/>
      <c r="N160" s="235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125</v>
      </c>
      <c r="AU160" s="17" t="s">
        <v>83</v>
      </c>
    </row>
    <row r="161" s="2" customFormat="1">
      <c r="A161" s="38"/>
      <c r="B161" s="39"/>
      <c r="C161" s="40"/>
      <c r="D161" s="236" t="s">
        <v>131</v>
      </c>
      <c r="E161" s="40"/>
      <c r="F161" s="237" t="s">
        <v>176</v>
      </c>
      <c r="G161" s="40"/>
      <c r="H161" s="40"/>
      <c r="I161" s="233"/>
      <c r="J161" s="40"/>
      <c r="K161" s="40"/>
      <c r="L161" s="44"/>
      <c r="M161" s="234"/>
      <c r="N161" s="235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131</v>
      </c>
      <c r="AU161" s="17" t="s">
        <v>83</v>
      </c>
    </row>
    <row r="162" s="2" customFormat="1" ht="24.15" customHeight="1">
      <c r="A162" s="38"/>
      <c r="B162" s="39"/>
      <c r="C162" s="218" t="s">
        <v>177</v>
      </c>
      <c r="D162" s="218" t="s">
        <v>120</v>
      </c>
      <c r="E162" s="219" t="s">
        <v>178</v>
      </c>
      <c r="F162" s="220" t="s">
        <v>179</v>
      </c>
      <c r="G162" s="221" t="s">
        <v>139</v>
      </c>
      <c r="H162" s="222">
        <v>30</v>
      </c>
      <c r="I162" s="223"/>
      <c r="J162" s="224">
        <f>ROUND(I162*H162,2)</f>
        <v>0</v>
      </c>
      <c r="K162" s="220" t="s">
        <v>129</v>
      </c>
      <c r="L162" s="44"/>
      <c r="M162" s="225" t="s">
        <v>1</v>
      </c>
      <c r="N162" s="226" t="s">
        <v>38</v>
      </c>
      <c r="O162" s="91"/>
      <c r="P162" s="227">
        <f>O162*H162</f>
        <v>0</v>
      </c>
      <c r="Q162" s="227">
        <v>1.5684</v>
      </c>
      <c r="R162" s="227">
        <f>Q162*H162</f>
        <v>47.052</v>
      </c>
      <c r="S162" s="227">
        <v>0</v>
      </c>
      <c r="T162" s="228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9" t="s">
        <v>124</v>
      </c>
      <c r="AT162" s="229" t="s">
        <v>120</v>
      </c>
      <c r="AU162" s="229" t="s">
        <v>83</v>
      </c>
      <c r="AY162" s="17" t="s">
        <v>118</v>
      </c>
      <c r="BE162" s="230">
        <f>IF(N162="základní",J162,0)</f>
        <v>0</v>
      </c>
      <c r="BF162" s="230">
        <f>IF(N162="snížená",J162,0)</f>
        <v>0</v>
      </c>
      <c r="BG162" s="230">
        <f>IF(N162="zákl. přenesená",J162,0)</f>
        <v>0</v>
      </c>
      <c r="BH162" s="230">
        <f>IF(N162="sníž. přenesená",J162,0)</f>
        <v>0</v>
      </c>
      <c r="BI162" s="230">
        <f>IF(N162="nulová",J162,0)</f>
        <v>0</v>
      </c>
      <c r="BJ162" s="17" t="s">
        <v>81</v>
      </c>
      <c r="BK162" s="230">
        <f>ROUND(I162*H162,2)</f>
        <v>0</v>
      </c>
      <c r="BL162" s="17" t="s">
        <v>124</v>
      </c>
      <c r="BM162" s="229" t="s">
        <v>180</v>
      </c>
    </row>
    <row r="163" s="2" customFormat="1">
      <c r="A163" s="38"/>
      <c r="B163" s="39"/>
      <c r="C163" s="40"/>
      <c r="D163" s="231" t="s">
        <v>125</v>
      </c>
      <c r="E163" s="40"/>
      <c r="F163" s="232" t="s">
        <v>181</v>
      </c>
      <c r="G163" s="40"/>
      <c r="H163" s="40"/>
      <c r="I163" s="233"/>
      <c r="J163" s="40"/>
      <c r="K163" s="40"/>
      <c r="L163" s="44"/>
      <c r="M163" s="234"/>
      <c r="N163" s="235"/>
      <c r="O163" s="91"/>
      <c r="P163" s="91"/>
      <c r="Q163" s="91"/>
      <c r="R163" s="91"/>
      <c r="S163" s="91"/>
      <c r="T163" s="92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125</v>
      </c>
      <c r="AU163" s="17" t="s">
        <v>83</v>
      </c>
    </row>
    <row r="164" s="2" customFormat="1">
      <c r="A164" s="38"/>
      <c r="B164" s="39"/>
      <c r="C164" s="40"/>
      <c r="D164" s="236" t="s">
        <v>131</v>
      </c>
      <c r="E164" s="40"/>
      <c r="F164" s="237" t="s">
        <v>182</v>
      </c>
      <c r="G164" s="40"/>
      <c r="H164" s="40"/>
      <c r="I164" s="233"/>
      <c r="J164" s="40"/>
      <c r="K164" s="40"/>
      <c r="L164" s="44"/>
      <c r="M164" s="234"/>
      <c r="N164" s="235"/>
      <c r="O164" s="91"/>
      <c r="P164" s="91"/>
      <c r="Q164" s="91"/>
      <c r="R164" s="91"/>
      <c r="S164" s="91"/>
      <c r="T164" s="92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131</v>
      </c>
      <c r="AU164" s="17" t="s">
        <v>83</v>
      </c>
    </row>
    <row r="165" s="15" customFormat="1">
      <c r="A165" s="15"/>
      <c r="B165" s="260"/>
      <c r="C165" s="261"/>
      <c r="D165" s="231" t="s">
        <v>133</v>
      </c>
      <c r="E165" s="262" t="s">
        <v>1</v>
      </c>
      <c r="F165" s="263" t="s">
        <v>183</v>
      </c>
      <c r="G165" s="261"/>
      <c r="H165" s="262" t="s">
        <v>1</v>
      </c>
      <c r="I165" s="264"/>
      <c r="J165" s="261"/>
      <c r="K165" s="261"/>
      <c r="L165" s="265"/>
      <c r="M165" s="266"/>
      <c r="N165" s="267"/>
      <c r="O165" s="267"/>
      <c r="P165" s="267"/>
      <c r="Q165" s="267"/>
      <c r="R165" s="267"/>
      <c r="S165" s="267"/>
      <c r="T165" s="268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69" t="s">
        <v>133</v>
      </c>
      <c r="AU165" s="269" t="s">
        <v>83</v>
      </c>
      <c r="AV165" s="15" t="s">
        <v>81</v>
      </c>
      <c r="AW165" s="15" t="s">
        <v>30</v>
      </c>
      <c r="AX165" s="15" t="s">
        <v>73</v>
      </c>
      <c r="AY165" s="269" t="s">
        <v>118</v>
      </c>
    </row>
    <row r="166" s="13" customFormat="1">
      <c r="A166" s="13"/>
      <c r="B166" s="238"/>
      <c r="C166" s="239"/>
      <c r="D166" s="231" t="s">
        <v>133</v>
      </c>
      <c r="E166" s="240" t="s">
        <v>1</v>
      </c>
      <c r="F166" s="241" t="s">
        <v>184</v>
      </c>
      <c r="G166" s="239"/>
      <c r="H166" s="242">
        <v>30</v>
      </c>
      <c r="I166" s="243"/>
      <c r="J166" s="239"/>
      <c r="K166" s="239"/>
      <c r="L166" s="244"/>
      <c r="M166" s="245"/>
      <c r="N166" s="246"/>
      <c r="O166" s="246"/>
      <c r="P166" s="246"/>
      <c r="Q166" s="246"/>
      <c r="R166" s="246"/>
      <c r="S166" s="246"/>
      <c r="T166" s="247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8" t="s">
        <v>133</v>
      </c>
      <c r="AU166" s="248" t="s">
        <v>83</v>
      </c>
      <c r="AV166" s="13" t="s">
        <v>83</v>
      </c>
      <c r="AW166" s="13" t="s">
        <v>30</v>
      </c>
      <c r="AX166" s="13" t="s">
        <v>73</v>
      </c>
      <c r="AY166" s="248" t="s">
        <v>118</v>
      </c>
    </row>
    <row r="167" s="14" customFormat="1">
      <c r="A167" s="14"/>
      <c r="B167" s="249"/>
      <c r="C167" s="250"/>
      <c r="D167" s="231" t="s">
        <v>133</v>
      </c>
      <c r="E167" s="251" t="s">
        <v>1</v>
      </c>
      <c r="F167" s="252" t="s">
        <v>135</v>
      </c>
      <c r="G167" s="250"/>
      <c r="H167" s="253">
        <v>30</v>
      </c>
      <c r="I167" s="254"/>
      <c r="J167" s="250"/>
      <c r="K167" s="250"/>
      <c r="L167" s="255"/>
      <c r="M167" s="256"/>
      <c r="N167" s="257"/>
      <c r="O167" s="257"/>
      <c r="P167" s="257"/>
      <c r="Q167" s="257"/>
      <c r="R167" s="257"/>
      <c r="S167" s="257"/>
      <c r="T167" s="258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9" t="s">
        <v>133</v>
      </c>
      <c r="AU167" s="259" t="s">
        <v>83</v>
      </c>
      <c r="AV167" s="14" t="s">
        <v>124</v>
      </c>
      <c r="AW167" s="14" t="s">
        <v>30</v>
      </c>
      <c r="AX167" s="14" t="s">
        <v>81</v>
      </c>
      <c r="AY167" s="259" t="s">
        <v>118</v>
      </c>
    </row>
    <row r="168" s="2" customFormat="1" ht="33" customHeight="1">
      <c r="A168" s="38"/>
      <c r="B168" s="39"/>
      <c r="C168" s="218" t="s">
        <v>154</v>
      </c>
      <c r="D168" s="218" t="s">
        <v>120</v>
      </c>
      <c r="E168" s="219" t="s">
        <v>185</v>
      </c>
      <c r="F168" s="220" t="s">
        <v>186</v>
      </c>
      <c r="G168" s="221" t="s">
        <v>187</v>
      </c>
      <c r="H168" s="222">
        <v>465</v>
      </c>
      <c r="I168" s="223"/>
      <c r="J168" s="224">
        <f>ROUND(I168*H168,2)</f>
        <v>0</v>
      </c>
      <c r="K168" s="220" t="s">
        <v>129</v>
      </c>
      <c r="L168" s="44"/>
      <c r="M168" s="225" t="s">
        <v>1</v>
      </c>
      <c r="N168" s="226" t="s">
        <v>38</v>
      </c>
      <c r="O168" s="91"/>
      <c r="P168" s="227">
        <f>O168*H168</f>
        <v>0</v>
      </c>
      <c r="Q168" s="227">
        <v>0.00011</v>
      </c>
      <c r="R168" s="227">
        <f>Q168*H168</f>
        <v>0.051150000000000001</v>
      </c>
      <c r="S168" s="227">
        <v>0</v>
      </c>
      <c r="T168" s="228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9" t="s">
        <v>124</v>
      </c>
      <c r="AT168" s="229" t="s">
        <v>120</v>
      </c>
      <c r="AU168" s="229" t="s">
        <v>83</v>
      </c>
      <c r="AY168" s="17" t="s">
        <v>118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17" t="s">
        <v>81</v>
      </c>
      <c r="BK168" s="230">
        <f>ROUND(I168*H168,2)</f>
        <v>0</v>
      </c>
      <c r="BL168" s="17" t="s">
        <v>124</v>
      </c>
      <c r="BM168" s="229" t="s">
        <v>188</v>
      </c>
    </row>
    <row r="169" s="2" customFormat="1">
      <c r="A169" s="38"/>
      <c r="B169" s="39"/>
      <c r="C169" s="40"/>
      <c r="D169" s="231" t="s">
        <v>125</v>
      </c>
      <c r="E169" s="40"/>
      <c r="F169" s="232" t="s">
        <v>189</v>
      </c>
      <c r="G169" s="40"/>
      <c r="H169" s="40"/>
      <c r="I169" s="233"/>
      <c r="J169" s="40"/>
      <c r="K169" s="40"/>
      <c r="L169" s="44"/>
      <c r="M169" s="234"/>
      <c r="N169" s="235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125</v>
      </c>
      <c r="AU169" s="17" t="s">
        <v>83</v>
      </c>
    </row>
    <row r="170" s="2" customFormat="1">
      <c r="A170" s="38"/>
      <c r="B170" s="39"/>
      <c r="C170" s="40"/>
      <c r="D170" s="236" t="s">
        <v>131</v>
      </c>
      <c r="E170" s="40"/>
      <c r="F170" s="237" t="s">
        <v>190</v>
      </c>
      <c r="G170" s="40"/>
      <c r="H170" s="40"/>
      <c r="I170" s="233"/>
      <c r="J170" s="40"/>
      <c r="K170" s="40"/>
      <c r="L170" s="44"/>
      <c r="M170" s="234"/>
      <c r="N170" s="235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131</v>
      </c>
      <c r="AU170" s="17" t="s">
        <v>83</v>
      </c>
    </row>
    <row r="171" s="13" customFormat="1">
      <c r="A171" s="13"/>
      <c r="B171" s="238"/>
      <c r="C171" s="239"/>
      <c r="D171" s="231" t="s">
        <v>133</v>
      </c>
      <c r="E171" s="240" t="s">
        <v>1</v>
      </c>
      <c r="F171" s="241" t="s">
        <v>191</v>
      </c>
      <c r="G171" s="239"/>
      <c r="H171" s="242">
        <v>465</v>
      </c>
      <c r="I171" s="243"/>
      <c r="J171" s="239"/>
      <c r="K171" s="239"/>
      <c r="L171" s="244"/>
      <c r="M171" s="245"/>
      <c r="N171" s="246"/>
      <c r="O171" s="246"/>
      <c r="P171" s="246"/>
      <c r="Q171" s="246"/>
      <c r="R171" s="246"/>
      <c r="S171" s="246"/>
      <c r="T171" s="247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8" t="s">
        <v>133</v>
      </c>
      <c r="AU171" s="248" t="s">
        <v>83</v>
      </c>
      <c r="AV171" s="13" t="s">
        <v>83</v>
      </c>
      <c r="AW171" s="13" t="s">
        <v>30</v>
      </c>
      <c r="AX171" s="13" t="s">
        <v>73</v>
      </c>
      <c r="AY171" s="248" t="s">
        <v>118</v>
      </c>
    </row>
    <row r="172" s="14" customFormat="1">
      <c r="A172" s="14"/>
      <c r="B172" s="249"/>
      <c r="C172" s="250"/>
      <c r="D172" s="231" t="s">
        <v>133</v>
      </c>
      <c r="E172" s="251" t="s">
        <v>1</v>
      </c>
      <c r="F172" s="252" t="s">
        <v>135</v>
      </c>
      <c r="G172" s="250"/>
      <c r="H172" s="253">
        <v>465</v>
      </c>
      <c r="I172" s="254"/>
      <c r="J172" s="250"/>
      <c r="K172" s="250"/>
      <c r="L172" s="255"/>
      <c r="M172" s="256"/>
      <c r="N172" s="257"/>
      <c r="O172" s="257"/>
      <c r="P172" s="257"/>
      <c r="Q172" s="257"/>
      <c r="R172" s="257"/>
      <c r="S172" s="257"/>
      <c r="T172" s="258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9" t="s">
        <v>133</v>
      </c>
      <c r="AU172" s="259" t="s">
        <v>83</v>
      </c>
      <c r="AV172" s="14" t="s">
        <v>124</v>
      </c>
      <c r="AW172" s="14" t="s">
        <v>30</v>
      </c>
      <c r="AX172" s="14" t="s">
        <v>81</v>
      </c>
      <c r="AY172" s="259" t="s">
        <v>118</v>
      </c>
    </row>
    <row r="173" s="2" customFormat="1" ht="44.25" customHeight="1">
      <c r="A173" s="38"/>
      <c r="B173" s="39"/>
      <c r="C173" s="218" t="s">
        <v>192</v>
      </c>
      <c r="D173" s="218" t="s">
        <v>120</v>
      </c>
      <c r="E173" s="219" t="s">
        <v>193</v>
      </c>
      <c r="F173" s="220" t="s">
        <v>194</v>
      </c>
      <c r="G173" s="221" t="s">
        <v>123</v>
      </c>
      <c r="H173" s="222">
        <v>93</v>
      </c>
      <c r="I173" s="223"/>
      <c r="J173" s="224">
        <f>ROUND(I173*H173,2)</f>
        <v>0</v>
      </c>
      <c r="K173" s="220" t="s">
        <v>1</v>
      </c>
      <c r="L173" s="44"/>
      <c r="M173" s="225" t="s">
        <v>1</v>
      </c>
      <c r="N173" s="226" t="s">
        <v>38</v>
      </c>
      <c r="O173" s="91"/>
      <c r="P173" s="227">
        <f>O173*H173</f>
        <v>0</v>
      </c>
      <c r="Q173" s="227">
        <v>0</v>
      </c>
      <c r="R173" s="227">
        <f>Q173*H173</f>
        <v>0</v>
      </c>
      <c r="S173" s="227">
        <v>0</v>
      </c>
      <c r="T173" s="228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9" t="s">
        <v>124</v>
      </c>
      <c r="AT173" s="229" t="s">
        <v>120</v>
      </c>
      <c r="AU173" s="229" t="s">
        <v>83</v>
      </c>
      <c r="AY173" s="17" t="s">
        <v>118</v>
      </c>
      <c r="BE173" s="230">
        <f>IF(N173="základní",J173,0)</f>
        <v>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17" t="s">
        <v>81</v>
      </c>
      <c r="BK173" s="230">
        <f>ROUND(I173*H173,2)</f>
        <v>0</v>
      </c>
      <c r="BL173" s="17" t="s">
        <v>124</v>
      </c>
      <c r="BM173" s="229" t="s">
        <v>195</v>
      </c>
    </row>
    <row r="174" s="2" customFormat="1">
      <c r="A174" s="38"/>
      <c r="B174" s="39"/>
      <c r="C174" s="40"/>
      <c r="D174" s="231" t="s">
        <v>125</v>
      </c>
      <c r="E174" s="40"/>
      <c r="F174" s="232" t="s">
        <v>194</v>
      </c>
      <c r="G174" s="40"/>
      <c r="H174" s="40"/>
      <c r="I174" s="233"/>
      <c r="J174" s="40"/>
      <c r="K174" s="40"/>
      <c r="L174" s="44"/>
      <c r="M174" s="234"/>
      <c r="N174" s="235"/>
      <c r="O174" s="91"/>
      <c r="P174" s="91"/>
      <c r="Q174" s="91"/>
      <c r="R174" s="91"/>
      <c r="S174" s="91"/>
      <c r="T174" s="92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125</v>
      </c>
      <c r="AU174" s="17" t="s">
        <v>83</v>
      </c>
    </row>
    <row r="175" s="15" customFormat="1">
      <c r="A175" s="15"/>
      <c r="B175" s="260"/>
      <c r="C175" s="261"/>
      <c r="D175" s="231" t="s">
        <v>133</v>
      </c>
      <c r="E175" s="262" t="s">
        <v>1</v>
      </c>
      <c r="F175" s="263" t="s">
        <v>196</v>
      </c>
      <c r="G175" s="261"/>
      <c r="H175" s="262" t="s">
        <v>1</v>
      </c>
      <c r="I175" s="264"/>
      <c r="J175" s="261"/>
      <c r="K175" s="261"/>
      <c r="L175" s="265"/>
      <c r="M175" s="266"/>
      <c r="N175" s="267"/>
      <c r="O175" s="267"/>
      <c r="P175" s="267"/>
      <c r="Q175" s="267"/>
      <c r="R175" s="267"/>
      <c r="S175" s="267"/>
      <c r="T175" s="268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69" t="s">
        <v>133</v>
      </c>
      <c r="AU175" s="269" t="s">
        <v>83</v>
      </c>
      <c r="AV175" s="15" t="s">
        <v>81</v>
      </c>
      <c r="AW175" s="15" t="s">
        <v>30</v>
      </c>
      <c r="AX175" s="15" t="s">
        <v>73</v>
      </c>
      <c r="AY175" s="269" t="s">
        <v>118</v>
      </c>
    </row>
    <row r="176" s="13" customFormat="1">
      <c r="A176" s="13"/>
      <c r="B176" s="238"/>
      <c r="C176" s="239"/>
      <c r="D176" s="231" t="s">
        <v>133</v>
      </c>
      <c r="E176" s="240" t="s">
        <v>1</v>
      </c>
      <c r="F176" s="241" t="s">
        <v>197</v>
      </c>
      <c r="G176" s="239"/>
      <c r="H176" s="242">
        <v>93</v>
      </c>
      <c r="I176" s="243"/>
      <c r="J176" s="239"/>
      <c r="K176" s="239"/>
      <c r="L176" s="244"/>
      <c r="M176" s="245"/>
      <c r="N176" s="246"/>
      <c r="O176" s="246"/>
      <c r="P176" s="246"/>
      <c r="Q176" s="246"/>
      <c r="R176" s="246"/>
      <c r="S176" s="246"/>
      <c r="T176" s="247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8" t="s">
        <v>133</v>
      </c>
      <c r="AU176" s="248" t="s">
        <v>83</v>
      </c>
      <c r="AV176" s="13" t="s">
        <v>83</v>
      </c>
      <c r="AW176" s="13" t="s">
        <v>30</v>
      </c>
      <c r="AX176" s="13" t="s">
        <v>73</v>
      </c>
      <c r="AY176" s="248" t="s">
        <v>118</v>
      </c>
    </row>
    <row r="177" s="14" customFormat="1">
      <c r="A177" s="14"/>
      <c r="B177" s="249"/>
      <c r="C177" s="250"/>
      <c r="D177" s="231" t="s">
        <v>133</v>
      </c>
      <c r="E177" s="251" t="s">
        <v>1</v>
      </c>
      <c r="F177" s="252" t="s">
        <v>135</v>
      </c>
      <c r="G177" s="250"/>
      <c r="H177" s="253">
        <v>93</v>
      </c>
      <c r="I177" s="254"/>
      <c r="J177" s="250"/>
      <c r="K177" s="250"/>
      <c r="L177" s="255"/>
      <c r="M177" s="256"/>
      <c r="N177" s="257"/>
      <c r="O177" s="257"/>
      <c r="P177" s="257"/>
      <c r="Q177" s="257"/>
      <c r="R177" s="257"/>
      <c r="S177" s="257"/>
      <c r="T177" s="258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9" t="s">
        <v>133</v>
      </c>
      <c r="AU177" s="259" t="s">
        <v>83</v>
      </c>
      <c r="AV177" s="14" t="s">
        <v>124</v>
      </c>
      <c r="AW177" s="14" t="s">
        <v>30</v>
      </c>
      <c r="AX177" s="14" t="s">
        <v>81</v>
      </c>
      <c r="AY177" s="259" t="s">
        <v>118</v>
      </c>
    </row>
    <row r="178" s="2" customFormat="1" ht="44.25" customHeight="1">
      <c r="A178" s="38"/>
      <c r="B178" s="39"/>
      <c r="C178" s="218" t="s">
        <v>8</v>
      </c>
      <c r="D178" s="218" t="s">
        <v>120</v>
      </c>
      <c r="E178" s="219" t="s">
        <v>198</v>
      </c>
      <c r="F178" s="220" t="s">
        <v>199</v>
      </c>
      <c r="G178" s="221" t="s">
        <v>123</v>
      </c>
      <c r="H178" s="222">
        <v>1206</v>
      </c>
      <c r="I178" s="223"/>
      <c r="J178" s="224">
        <f>ROUND(I178*H178,2)</f>
        <v>0</v>
      </c>
      <c r="K178" s="220" t="s">
        <v>1</v>
      </c>
      <c r="L178" s="44"/>
      <c r="M178" s="225" t="s">
        <v>1</v>
      </c>
      <c r="N178" s="226" t="s">
        <v>38</v>
      </c>
      <c r="O178" s="91"/>
      <c r="P178" s="227">
        <f>O178*H178</f>
        <v>0</v>
      </c>
      <c r="Q178" s="227">
        <v>0</v>
      </c>
      <c r="R178" s="227">
        <f>Q178*H178</f>
        <v>0</v>
      </c>
      <c r="S178" s="227">
        <v>0</v>
      </c>
      <c r="T178" s="228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9" t="s">
        <v>124</v>
      </c>
      <c r="AT178" s="229" t="s">
        <v>120</v>
      </c>
      <c r="AU178" s="229" t="s">
        <v>83</v>
      </c>
      <c r="AY178" s="17" t="s">
        <v>118</v>
      </c>
      <c r="BE178" s="230">
        <f>IF(N178="základní",J178,0)</f>
        <v>0</v>
      </c>
      <c r="BF178" s="230">
        <f>IF(N178="snížená",J178,0)</f>
        <v>0</v>
      </c>
      <c r="BG178" s="230">
        <f>IF(N178="zákl. přenesená",J178,0)</f>
        <v>0</v>
      </c>
      <c r="BH178" s="230">
        <f>IF(N178="sníž. přenesená",J178,0)</f>
        <v>0</v>
      </c>
      <c r="BI178" s="230">
        <f>IF(N178="nulová",J178,0)</f>
        <v>0</v>
      </c>
      <c r="BJ178" s="17" t="s">
        <v>81</v>
      </c>
      <c r="BK178" s="230">
        <f>ROUND(I178*H178,2)</f>
        <v>0</v>
      </c>
      <c r="BL178" s="17" t="s">
        <v>124</v>
      </c>
      <c r="BM178" s="229" t="s">
        <v>200</v>
      </c>
    </row>
    <row r="179" s="2" customFormat="1">
      <c r="A179" s="38"/>
      <c r="B179" s="39"/>
      <c r="C179" s="40"/>
      <c r="D179" s="231" t="s">
        <v>125</v>
      </c>
      <c r="E179" s="40"/>
      <c r="F179" s="232" t="s">
        <v>199</v>
      </c>
      <c r="G179" s="40"/>
      <c r="H179" s="40"/>
      <c r="I179" s="233"/>
      <c r="J179" s="40"/>
      <c r="K179" s="40"/>
      <c r="L179" s="44"/>
      <c r="M179" s="234"/>
      <c r="N179" s="235"/>
      <c r="O179" s="91"/>
      <c r="P179" s="91"/>
      <c r="Q179" s="91"/>
      <c r="R179" s="91"/>
      <c r="S179" s="91"/>
      <c r="T179" s="92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125</v>
      </c>
      <c r="AU179" s="17" t="s">
        <v>83</v>
      </c>
    </row>
    <row r="180" s="15" customFormat="1">
      <c r="A180" s="15"/>
      <c r="B180" s="260"/>
      <c r="C180" s="261"/>
      <c r="D180" s="231" t="s">
        <v>133</v>
      </c>
      <c r="E180" s="262" t="s">
        <v>1</v>
      </c>
      <c r="F180" s="263" t="s">
        <v>201</v>
      </c>
      <c r="G180" s="261"/>
      <c r="H180" s="262" t="s">
        <v>1</v>
      </c>
      <c r="I180" s="264"/>
      <c r="J180" s="261"/>
      <c r="K180" s="261"/>
      <c r="L180" s="265"/>
      <c r="M180" s="266"/>
      <c r="N180" s="267"/>
      <c r="O180" s="267"/>
      <c r="P180" s="267"/>
      <c r="Q180" s="267"/>
      <c r="R180" s="267"/>
      <c r="S180" s="267"/>
      <c r="T180" s="268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69" t="s">
        <v>133</v>
      </c>
      <c r="AU180" s="269" t="s">
        <v>83</v>
      </c>
      <c r="AV180" s="15" t="s">
        <v>81</v>
      </c>
      <c r="AW180" s="15" t="s">
        <v>30</v>
      </c>
      <c r="AX180" s="15" t="s">
        <v>73</v>
      </c>
      <c r="AY180" s="269" t="s">
        <v>118</v>
      </c>
    </row>
    <row r="181" s="13" customFormat="1">
      <c r="A181" s="13"/>
      <c r="B181" s="238"/>
      <c r="C181" s="239"/>
      <c r="D181" s="231" t="s">
        <v>133</v>
      </c>
      <c r="E181" s="240" t="s">
        <v>1</v>
      </c>
      <c r="F181" s="241" t="s">
        <v>202</v>
      </c>
      <c r="G181" s="239"/>
      <c r="H181" s="242">
        <v>1206</v>
      </c>
      <c r="I181" s="243"/>
      <c r="J181" s="239"/>
      <c r="K181" s="239"/>
      <c r="L181" s="244"/>
      <c r="M181" s="245"/>
      <c r="N181" s="246"/>
      <c r="O181" s="246"/>
      <c r="P181" s="246"/>
      <c r="Q181" s="246"/>
      <c r="R181" s="246"/>
      <c r="S181" s="246"/>
      <c r="T181" s="247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8" t="s">
        <v>133</v>
      </c>
      <c r="AU181" s="248" t="s">
        <v>83</v>
      </c>
      <c r="AV181" s="13" t="s">
        <v>83</v>
      </c>
      <c r="AW181" s="13" t="s">
        <v>30</v>
      </c>
      <c r="AX181" s="13" t="s">
        <v>73</v>
      </c>
      <c r="AY181" s="248" t="s">
        <v>118</v>
      </c>
    </row>
    <row r="182" s="14" customFormat="1">
      <c r="A182" s="14"/>
      <c r="B182" s="249"/>
      <c r="C182" s="250"/>
      <c r="D182" s="231" t="s">
        <v>133</v>
      </c>
      <c r="E182" s="251" t="s">
        <v>1</v>
      </c>
      <c r="F182" s="252" t="s">
        <v>135</v>
      </c>
      <c r="G182" s="250"/>
      <c r="H182" s="253">
        <v>1206</v>
      </c>
      <c r="I182" s="254"/>
      <c r="J182" s="250"/>
      <c r="K182" s="250"/>
      <c r="L182" s="255"/>
      <c r="M182" s="256"/>
      <c r="N182" s="257"/>
      <c r="O182" s="257"/>
      <c r="P182" s="257"/>
      <c r="Q182" s="257"/>
      <c r="R182" s="257"/>
      <c r="S182" s="257"/>
      <c r="T182" s="258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9" t="s">
        <v>133</v>
      </c>
      <c r="AU182" s="259" t="s">
        <v>83</v>
      </c>
      <c r="AV182" s="14" t="s">
        <v>124</v>
      </c>
      <c r="AW182" s="14" t="s">
        <v>30</v>
      </c>
      <c r="AX182" s="14" t="s">
        <v>81</v>
      </c>
      <c r="AY182" s="259" t="s">
        <v>118</v>
      </c>
    </row>
    <row r="183" s="2" customFormat="1" ht="37.8" customHeight="1">
      <c r="A183" s="38"/>
      <c r="B183" s="39"/>
      <c r="C183" s="218" t="s">
        <v>203</v>
      </c>
      <c r="D183" s="218" t="s">
        <v>120</v>
      </c>
      <c r="E183" s="219" t="s">
        <v>204</v>
      </c>
      <c r="F183" s="220" t="s">
        <v>205</v>
      </c>
      <c r="G183" s="221" t="s">
        <v>123</v>
      </c>
      <c r="H183" s="222">
        <v>200</v>
      </c>
      <c r="I183" s="223"/>
      <c r="J183" s="224">
        <f>ROUND(I183*H183,2)</f>
        <v>0</v>
      </c>
      <c r="K183" s="220" t="s">
        <v>129</v>
      </c>
      <c r="L183" s="44"/>
      <c r="M183" s="225" t="s">
        <v>1</v>
      </c>
      <c r="N183" s="226" t="s">
        <v>38</v>
      </c>
      <c r="O183" s="91"/>
      <c r="P183" s="227">
        <f>O183*H183</f>
        <v>0</v>
      </c>
      <c r="Q183" s="227">
        <v>0.025600000000000001</v>
      </c>
      <c r="R183" s="227">
        <f>Q183*H183</f>
        <v>5.1200000000000001</v>
      </c>
      <c r="S183" s="227">
        <v>0</v>
      </c>
      <c r="T183" s="228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9" t="s">
        <v>124</v>
      </c>
      <c r="AT183" s="229" t="s">
        <v>120</v>
      </c>
      <c r="AU183" s="229" t="s">
        <v>83</v>
      </c>
      <c r="AY183" s="17" t="s">
        <v>118</v>
      </c>
      <c r="BE183" s="230">
        <f>IF(N183="základní",J183,0)</f>
        <v>0</v>
      </c>
      <c r="BF183" s="230">
        <f>IF(N183="snížená",J183,0)</f>
        <v>0</v>
      </c>
      <c r="BG183" s="230">
        <f>IF(N183="zákl. přenesená",J183,0)</f>
        <v>0</v>
      </c>
      <c r="BH183" s="230">
        <f>IF(N183="sníž. přenesená",J183,0)</f>
        <v>0</v>
      </c>
      <c r="BI183" s="230">
        <f>IF(N183="nulová",J183,0)</f>
        <v>0</v>
      </c>
      <c r="BJ183" s="17" t="s">
        <v>81</v>
      </c>
      <c r="BK183" s="230">
        <f>ROUND(I183*H183,2)</f>
        <v>0</v>
      </c>
      <c r="BL183" s="17" t="s">
        <v>124</v>
      </c>
      <c r="BM183" s="229" t="s">
        <v>206</v>
      </c>
    </row>
    <row r="184" s="2" customFormat="1">
      <c r="A184" s="38"/>
      <c r="B184" s="39"/>
      <c r="C184" s="40"/>
      <c r="D184" s="231" t="s">
        <v>125</v>
      </c>
      <c r="E184" s="40"/>
      <c r="F184" s="232" t="s">
        <v>207</v>
      </c>
      <c r="G184" s="40"/>
      <c r="H184" s="40"/>
      <c r="I184" s="233"/>
      <c r="J184" s="40"/>
      <c r="K184" s="40"/>
      <c r="L184" s="44"/>
      <c r="M184" s="234"/>
      <c r="N184" s="235"/>
      <c r="O184" s="91"/>
      <c r="P184" s="91"/>
      <c r="Q184" s="91"/>
      <c r="R184" s="91"/>
      <c r="S184" s="91"/>
      <c r="T184" s="92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125</v>
      </c>
      <c r="AU184" s="17" t="s">
        <v>83</v>
      </c>
    </row>
    <row r="185" s="2" customFormat="1">
      <c r="A185" s="38"/>
      <c r="B185" s="39"/>
      <c r="C185" s="40"/>
      <c r="D185" s="236" t="s">
        <v>131</v>
      </c>
      <c r="E185" s="40"/>
      <c r="F185" s="237" t="s">
        <v>208</v>
      </c>
      <c r="G185" s="40"/>
      <c r="H185" s="40"/>
      <c r="I185" s="233"/>
      <c r="J185" s="40"/>
      <c r="K185" s="40"/>
      <c r="L185" s="44"/>
      <c r="M185" s="234"/>
      <c r="N185" s="235"/>
      <c r="O185" s="91"/>
      <c r="P185" s="91"/>
      <c r="Q185" s="91"/>
      <c r="R185" s="91"/>
      <c r="S185" s="91"/>
      <c r="T185" s="92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131</v>
      </c>
      <c r="AU185" s="17" t="s">
        <v>83</v>
      </c>
    </row>
    <row r="186" s="13" customFormat="1">
      <c r="A186" s="13"/>
      <c r="B186" s="238"/>
      <c r="C186" s="239"/>
      <c r="D186" s="231" t="s">
        <v>133</v>
      </c>
      <c r="E186" s="240" t="s">
        <v>1</v>
      </c>
      <c r="F186" s="241" t="s">
        <v>209</v>
      </c>
      <c r="G186" s="239"/>
      <c r="H186" s="242">
        <v>100</v>
      </c>
      <c r="I186" s="243"/>
      <c r="J186" s="239"/>
      <c r="K186" s="239"/>
      <c r="L186" s="244"/>
      <c r="M186" s="245"/>
      <c r="N186" s="246"/>
      <c r="O186" s="246"/>
      <c r="P186" s="246"/>
      <c r="Q186" s="246"/>
      <c r="R186" s="246"/>
      <c r="S186" s="246"/>
      <c r="T186" s="247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8" t="s">
        <v>133</v>
      </c>
      <c r="AU186" s="248" t="s">
        <v>83</v>
      </c>
      <c r="AV186" s="13" t="s">
        <v>83</v>
      </c>
      <c r="AW186" s="13" t="s">
        <v>30</v>
      </c>
      <c r="AX186" s="13" t="s">
        <v>73</v>
      </c>
      <c r="AY186" s="248" t="s">
        <v>118</v>
      </c>
    </row>
    <row r="187" s="13" customFormat="1">
      <c r="A187" s="13"/>
      <c r="B187" s="238"/>
      <c r="C187" s="239"/>
      <c r="D187" s="231" t="s">
        <v>133</v>
      </c>
      <c r="E187" s="240" t="s">
        <v>1</v>
      </c>
      <c r="F187" s="241" t="s">
        <v>210</v>
      </c>
      <c r="G187" s="239"/>
      <c r="H187" s="242">
        <v>100</v>
      </c>
      <c r="I187" s="243"/>
      <c r="J187" s="239"/>
      <c r="K187" s="239"/>
      <c r="L187" s="244"/>
      <c r="M187" s="245"/>
      <c r="N187" s="246"/>
      <c r="O187" s="246"/>
      <c r="P187" s="246"/>
      <c r="Q187" s="246"/>
      <c r="R187" s="246"/>
      <c r="S187" s="246"/>
      <c r="T187" s="247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8" t="s">
        <v>133</v>
      </c>
      <c r="AU187" s="248" t="s">
        <v>83</v>
      </c>
      <c r="AV187" s="13" t="s">
        <v>83</v>
      </c>
      <c r="AW187" s="13" t="s">
        <v>30</v>
      </c>
      <c r="AX187" s="13" t="s">
        <v>73</v>
      </c>
      <c r="AY187" s="248" t="s">
        <v>118</v>
      </c>
    </row>
    <row r="188" s="14" customFormat="1">
      <c r="A188" s="14"/>
      <c r="B188" s="249"/>
      <c r="C188" s="250"/>
      <c r="D188" s="231" t="s">
        <v>133</v>
      </c>
      <c r="E188" s="251" t="s">
        <v>1</v>
      </c>
      <c r="F188" s="252" t="s">
        <v>135</v>
      </c>
      <c r="G188" s="250"/>
      <c r="H188" s="253">
        <v>200</v>
      </c>
      <c r="I188" s="254"/>
      <c r="J188" s="250"/>
      <c r="K188" s="250"/>
      <c r="L188" s="255"/>
      <c r="M188" s="256"/>
      <c r="N188" s="257"/>
      <c r="O188" s="257"/>
      <c r="P188" s="257"/>
      <c r="Q188" s="257"/>
      <c r="R188" s="257"/>
      <c r="S188" s="257"/>
      <c r="T188" s="258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9" t="s">
        <v>133</v>
      </c>
      <c r="AU188" s="259" t="s">
        <v>83</v>
      </c>
      <c r="AV188" s="14" t="s">
        <v>124</v>
      </c>
      <c r="AW188" s="14" t="s">
        <v>30</v>
      </c>
      <c r="AX188" s="14" t="s">
        <v>81</v>
      </c>
      <c r="AY188" s="259" t="s">
        <v>118</v>
      </c>
    </row>
    <row r="189" s="2" customFormat="1" ht="24.15" customHeight="1">
      <c r="A189" s="38"/>
      <c r="B189" s="39"/>
      <c r="C189" s="218" t="s">
        <v>167</v>
      </c>
      <c r="D189" s="218" t="s">
        <v>120</v>
      </c>
      <c r="E189" s="219" t="s">
        <v>211</v>
      </c>
      <c r="F189" s="220" t="s">
        <v>212</v>
      </c>
      <c r="G189" s="221" t="s">
        <v>128</v>
      </c>
      <c r="H189" s="222">
        <v>5400</v>
      </c>
      <c r="I189" s="223"/>
      <c r="J189" s="224">
        <f>ROUND(I189*H189,2)</f>
        <v>0</v>
      </c>
      <c r="K189" s="220" t="s">
        <v>129</v>
      </c>
      <c r="L189" s="44"/>
      <c r="M189" s="225" t="s">
        <v>1</v>
      </c>
      <c r="N189" s="226" t="s">
        <v>38</v>
      </c>
      <c r="O189" s="91"/>
      <c r="P189" s="227">
        <f>O189*H189</f>
        <v>0</v>
      </c>
      <c r="Q189" s="227">
        <v>0</v>
      </c>
      <c r="R189" s="227">
        <f>Q189*H189</f>
        <v>0</v>
      </c>
      <c r="S189" s="227">
        <v>0</v>
      </c>
      <c r="T189" s="228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29" t="s">
        <v>124</v>
      </c>
      <c r="AT189" s="229" t="s">
        <v>120</v>
      </c>
      <c r="AU189" s="229" t="s">
        <v>83</v>
      </c>
      <c r="AY189" s="17" t="s">
        <v>118</v>
      </c>
      <c r="BE189" s="230">
        <f>IF(N189="základní",J189,0)</f>
        <v>0</v>
      </c>
      <c r="BF189" s="230">
        <f>IF(N189="snížená",J189,0)</f>
        <v>0</v>
      </c>
      <c r="BG189" s="230">
        <f>IF(N189="zákl. přenesená",J189,0)</f>
        <v>0</v>
      </c>
      <c r="BH189" s="230">
        <f>IF(N189="sníž. přenesená",J189,0)</f>
        <v>0</v>
      </c>
      <c r="BI189" s="230">
        <f>IF(N189="nulová",J189,0)</f>
        <v>0</v>
      </c>
      <c r="BJ189" s="17" t="s">
        <v>81</v>
      </c>
      <c r="BK189" s="230">
        <f>ROUND(I189*H189,2)</f>
        <v>0</v>
      </c>
      <c r="BL189" s="17" t="s">
        <v>124</v>
      </c>
      <c r="BM189" s="229" t="s">
        <v>213</v>
      </c>
    </row>
    <row r="190" s="2" customFormat="1">
      <c r="A190" s="38"/>
      <c r="B190" s="39"/>
      <c r="C190" s="40"/>
      <c r="D190" s="231" t="s">
        <v>125</v>
      </c>
      <c r="E190" s="40"/>
      <c r="F190" s="232" t="s">
        <v>214</v>
      </c>
      <c r="G190" s="40"/>
      <c r="H190" s="40"/>
      <c r="I190" s="233"/>
      <c r="J190" s="40"/>
      <c r="K190" s="40"/>
      <c r="L190" s="44"/>
      <c r="M190" s="234"/>
      <c r="N190" s="235"/>
      <c r="O190" s="91"/>
      <c r="P190" s="91"/>
      <c r="Q190" s="91"/>
      <c r="R190" s="91"/>
      <c r="S190" s="91"/>
      <c r="T190" s="92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125</v>
      </c>
      <c r="AU190" s="17" t="s">
        <v>83</v>
      </c>
    </row>
    <row r="191" s="2" customFormat="1">
      <c r="A191" s="38"/>
      <c r="B191" s="39"/>
      <c r="C191" s="40"/>
      <c r="D191" s="236" t="s">
        <v>131</v>
      </c>
      <c r="E191" s="40"/>
      <c r="F191" s="237" t="s">
        <v>215</v>
      </c>
      <c r="G191" s="40"/>
      <c r="H191" s="40"/>
      <c r="I191" s="233"/>
      <c r="J191" s="40"/>
      <c r="K191" s="40"/>
      <c r="L191" s="44"/>
      <c r="M191" s="234"/>
      <c r="N191" s="235"/>
      <c r="O191" s="91"/>
      <c r="P191" s="91"/>
      <c r="Q191" s="91"/>
      <c r="R191" s="91"/>
      <c r="S191" s="91"/>
      <c r="T191" s="92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131</v>
      </c>
      <c r="AU191" s="17" t="s">
        <v>83</v>
      </c>
    </row>
    <row r="192" s="13" customFormat="1">
      <c r="A192" s="13"/>
      <c r="B192" s="238"/>
      <c r="C192" s="239"/>
      <c r="D192" s="231" t="s">
        <v>133</v>
      </c>
      <c r="E192" s="240" t="s">
        <v>1</v>
      </c>
      <c r="F192" s="241" t="s">
        <v>216</v>
      </c>
      <c r="G192" s="239"/>
      <c r="H192" s="242">
        <v>4825</v>
      </c>
      <c r="I192" s="243"/>
      <c r="J192" s="239"/>
      <c r="K192" s="239"/>
      <c r="L192" s="244"/>
      <c r="M192" s="245"/>
      <c r="N192" s="246"/>
      <c r="O192" s="246"/>
      <c r="P192" s="246"/>
      <c r="Q192" s="246"/>
      <c r="R192" s="246"/>
      <c r="S192" s="246"/>
      <c r="T192" s="247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8" t="s">
        <v>133</v>
      </c>
      <c r="AU192" s="248" t="s">
        <v>83</v>
      </c>
      <c r="AV192" s="13" t="s">
        <v>83</v>
      </c>
      <c r="AW192" s="13" t="s">
        <v>30</v>
      </c>
      <c r="AX192" s="13" t="s">
        <v>73</v>
      </c>
      <c r="AY192" s="248" t="s">
        <v>118</v>
      </c>
    </row>
    <row r="193" s="13" customFormat="1">
      <c r="A193" s="13"/>
      <c r="B193" s="238"/>
      <c r="C193" s="239"/>
      <c r="D193" s="231" t="s">
        <v>133</v>
      </c>
      <c r="E193" s="240" t="s">
        <v>1</v>
      </c>
      <c r="F193" s="241" t="s">
        <v>217</v>
      </c>
      <c r="G193" s="239"/>
      <c r="H193" s="242">
        <v>575</v>
      </c>
      <c r="I193" s="243"/>
      <c r="J193" s="239"/>
      <c r="K193" s="239"/>
      <c r="L193" s="244"/>
      <c r="M193" s="245"/>
      <c r="N193" s="246"/>
      <c r="O193" s="246"/>
      <c r="P193" s="246"/>
      <c r="Q193" s="246"/>
      <c r="R193" s="246"/>
      <c r="S193" s="246"/>
      <c r="T193" s="247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8" t="s">
        <v>133</v>
      </c>
      <c r="AU193" s="248" t="s">
        <v>83</v>
      </c>
      <c r="AV193" s="13" t="s">
        <v>83</v>
      </c>
      <c r="AW193" s="13" t="s">
        <v>30</v>
      </c>
      <c r="AX193" s="13" t="s">
        <v>73</v>
      </c>
      <c r="AY193" s="248" t="s">
        <v>118</v>
      </c>
    </row>
    <row r="194" s="14" customFormat="1">
      <c r="A194" s="14"/>
      <c r="B194" s="249"/>
      <c r="C194" s="250"/>
      <c r="D194" s="231" t="s">
        <v>133</v>
      </c>
      <c r="E194" s="251" t="s">
        <v>1</v>
      </c>
      <c r="F194" s="252" t="s">
        <v>135</v>
      </c>
      <c r="G194" s="250"/>
      <c r="H194" s="253">
        <v>5400</v>
      </c>
      <c r="I194" s="254"/>
      <c r="J194" s="250"/>
      <c r="K194" s="250"/>
      <c r="L194" s="255"/>
      <c r="M194" s="256"/>
      <c r="N194" s="257"/>
      <c r="O194" s="257"/>
      <c r="P194" s="257"/>
      <c r="Q194" s="257"/>
      <c r="R194" s="257"/>
      <c r="S194" s="257"/>
      <c r="T194" s="258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9" t="s">
        <v>133</v>
      </c>
      <c r="AU194" s="259" t="s">
        <v>83</v>
      </c>
      <c r="AV194" s="14" t="s">
        <v>124</v>
      </c>
      <c r="AW194" s="14" t="s">
        <v>30</v>
      </c>
      <c r="AX194" s="14" t="s">
        <v>81</v>
      </c>
      <c r="AY194" s="259" t="s">
        <v>118</v>
      </c>
    </row>
    <row r="195" s="2" customFormat="1" ht="21.75" customHeight="1">
      <c r="A195" s="38"/>
      <c r="B195" s="39"/>
      <c r="C195" s="270" t="s">
        <v>218</v>
      </c>
      <c r="D195" s="270" t="s">
        <v>219</v>
      </c>
      <c r="E195" s="271" t="s">
        <v>220</v>
      </c>
      <c r="F195" s="272" t="s">
        <v>221</v>
      </c>
      <c r="G195" s="273" t="s">
        <v>128</v>
      </c>
      <c r="H195" s="274">
        <v>5790</v>
      </c>
      <c r="I195" s="275"/>
      <c r="J195" s="276">
        <f>ROUND(I195*H195,2)</f>
        <v>0</v>
      </c>
      <c r="K195" s="272" t="s">
        <v>129</v>
      </c>
      <c r="L195" s="277"/>
      <c r="M195" s="278" t="s">
        <v>1</v>
      </c>
      <c r="N195" s="279" t="s">
        <v>38</v>
      </c>
      <c r="O195" s="91"/>
      <c r="P195" s="227">
        <f>O195*H195</f>
        <v>0</v>
      </c>
      <c r="Q195" s="227">
        <v>0.0017700000000000001</v>
      </c>
      <c r="R195" s="227">
        <f>Q195*H195</f>
        <v>10.2483</v>
      </c>
      <c r="S195" s="227">
        <v>0</v>
      </c>
      <c r="T195" s="228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9" t="s">
        <v>147</v>
      </c>
      <c r="AT195" s="229" t="s">
        <v>219</v>
      </c>
      <c r="AU195" s="229" t="s">
        <v>83</v>
      </c>
      <c r="AY195" s="17" t="s">
        <v>118</v>
      </c>
      <c r="BE195" s="230">
        <f>IF(N195="základní",J195,0)</f>
        <v>0</v>
      </c>
      <c r="BF195" s="230">
        <f>IF(N195="snížená",J195,0)</f>
        <v>0</v>
      </c>
      <c r="BG195" s="230">
        <f>IF(N195="zákl. přenesená",J195,0)</f>
        <v>0</v>
      </c>
      <c r="BH195" s="230">
        <f>IF(N195="sníž. přenesená",J195,0)</f>
        <v>0</v>
      </c>
      <c r="BI195" s="230">
        <f>IF(N195="nulová",J195,0)</f>
        <v>0</v>
      </c>
      <c r="BJ195" s="17" t="s">
        <v>81</v>
      </c>
      <c r="BK195" s="230">
        <f>ROUND(I195*H195,2)</f>
        <v>0</v>
      </c>
      <c r="BL195" s="17" t="s">
        <v>124</v>
      </c>
      <c r="BM195" s="229" t="s">
        <v>184</v>
      </c>
    </row>
    <row r="196" s="2" customFormat="1">
      <c r="A196" s="38"/>
      <c r="B196" s="39"/>
      <c r="C196" s="40"/>
      <c r="D196" s="231" t="s">
        <v>125</v>
      </c>
      <c r="E196" s="40"/>
      <c r="F196" s="232" t="s">
        <v>221</v>
      </c>
      <c r="G196" s="40"/>
      <c r="H196" s="40"/>
      <c r="I196" s="233"/>
      <c r="J196" s="40"/>
      <c r="K196" s="40"/>
      <c r="L196" s="44"/>
      <c r="M196" s="234"/>
      <c r="N196" s="235"/>
      <c r="O196" s="91"/>
      <c r="P196" s="91"/>
      <c r="Q196" s="91"/>
      <c r="R196" s="91"/>
      <c r="S196" s="91"/>
      <c r="T196" s="92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125</v>
      </c>
      <c r="AU196" s="17" t="s">
        <v>83</v>
      </c>
    </row>
    <row r="197" s="2" customFormat="1" ht="16.5" customHeight="1">
      <c r="A197" s="38"/>
      <c r="B197" s="39"/>
      <c r="C197" s="270" t="s">
        <v>174</v>
      </c>
      <c r="D197" s="270" t="s">
        <v>219</v>
      </c>
      <c r="E197" s="271" t="s">
        <v>222</v>
      </c>
      <c r="F197" s="272" t="s">
        <v>223</v>
      </c>
      <c r="G197" s="273" t="s">
        <v>128</v>
      </c>
      <c r="H197" s="274">
        <v>690</v>
      </c>
      <c r="I197" s="275"/>
      <c r="J197" s="276">
        <f>ROUND(I197*H197,2)</f>
        <v>0</v>
      </c>
      <c r="K197" s="272" t="s">
        <v>1</v>
      </c>
      <c r="L197" s="277"/>
      <c r="M197" s="278" t="s">
        <v>1</v>
      </c>
      <c r="N197" s="279" t="s">
        <v>38</v>
      </c>
      <c r="O197" s="91"/>
      <c r="P197" s="227">
        <f>O197*H197</f>
        <v>0</v>
      </c>
      <c r="Q197" s="227">
        <v>0</v>
      </c>
      <c r="R197" s="227">
        <f>Q197*H197</f>
        <v>0</v>
      </c>
      <c r="S197" s="227">
        <v>0</v>
      </c>
      <c r="T197" s="228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9" t="s">
        <v>147</v>
      </c>
      <c r="AT197" s="229" t="s">
        <v>219</v>
      </c>
      <c r="AU197" s="229" t="s">
        <v>83</v>
      </c>
      <c r="AY197" s="17" t="s">
        <v>118</v>
      </c>
      <c r="BE197" s="230">
        <f>IF(N197="základní",J197,0)</f>
        <v>0</v>
      </c>
      <c r="BF197" s="230">
        <f>IF(N197="snížená",J197,0)</f>
        <v>0</v>
      </c>
      <c r="BG197" s="230">
        <f>IF(N197="zákl. přenesená",J197,0)</f>
        <v>0</v>
      </c>
      <c r="BH197" s="230">
        <f>IF(N197="sníž. přenesená",J197,0)</f>
        <v>0</v>
      </c>
      <c r="BI197" s="230">
        <f>IF(N197="nulová",J197,0)</f>
        <v>0</v>
      </c>
      <c r="BJ197" s="17" t="s">
        <v>81</v>
      </c>
      <c r="BK197" s="230">
        <f>ROUND(I197*H197,2)</f>
        <v>0</v>
      </c>
      <c r="BL197" s="17" t="s">
        <v>124</v>
      </c>
      <c r="BM197" s="229" t="s">
        <v>224</v>
      </c>
    </row>
    <row r="198" s="2" customFormat="1">
      <c r="A198" s="38"/>
      <c r="B198" s="39"/>
      <c r="C198" s="40"/>
      <c r="D198" s="231" t="s">
        <v>125</v>
      </c>
      <c r="E198" s="40"/>
      <c r="F198" s="232" t="s">
        <v>223</v>
      </c>
      <c r="G198" s="40"/>
      <c r="H198" s="40"/>
      <c r="I198" s="233"/>
      <c r="J198" s="40"/>
      <c r="K198" s="40"/>
      <c r="L198" s="44"/>
      <c r="M198" s="234"/>
      <c r="N198" s="235"/>
      <c r="O198" s="91"/>
      <c r="P198" s="91"/>
      <c r="Q198" s="91"/>
      <c r="R198" s="91"/>
      <c r="S198" s="91"/>
      <c r="T198" s="92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125</v>
      </c>
      <c r="AU198" s="17" t="s">
        <v>83</v>
      </c>
    </row>
    <row r="199" s="2" customFormat="1" ht="24.15" customHeight="1">
      <c r="A199" s="38"/>
      <c r="B199" s="39"/>
      <c r="C199" s="218" t="s">
        <v>225</v>
      </c>
      <c r="D199" s="218" t="s">
        <v>120</v>
      </c>
      <c r="E199" s="219" t="s">
        <v>226</v>
      </c>
      <c r="F199" s="220" t="s">
        <v>227</v>
      </c>
      <c r="G199" s="221" t="s">
        <v>187</v>
      </c>
      <c r="H199" s="222">
        <v>400</v>
      </c>
      <c r="I199" s="223"/>
      <c r="J199" s="224">
        <f>ROUND(I199*H199,2)</f>
        <v>0</v>
      </c>
      <c r="K199" s="220" t="s">
        <v>129</v>
      </c>
      <c r="L199" s="44"/>
      <c r="M199" s="225" t="s">
        <v>1</v>
      </c>
      <c r="N199" s="226" t="s">
        <v>38</v>
      </c>
      <c r="O199" s="91"/>
      <c r="P199" s="227">
        <f>O199*H199</f>
        <v>0</v>
      </c>
      <c r="Q199" s="227">
        <v>2.0000000000000002E-05</v>
      </c>
      <c r="R199" s="227">
        <f>Q199*H199</f>
        <v>0.0080000000000000002</v>
      </c>
      <c r="S199" s="227">
        <v>0</v>
      </c>
      <c r="T199" s="228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9" t="s">
        <v>124</v>
      </c>
      <c r="AT199" s="229" t="s">
        <v>120</v>
      </c>
      <c r="AU199" s="229" t="s">
        <v>83</v>
      </c>
      <c r="AY199" s="17" t="s">
        <v>118</v>
      </c>
      <c r="BE199" s="230">
        <f>IF(N199="základní",J199,0)</f>
        <v>0</v>
      </c>
      <c r="BF199" s="230">
        <f>IF(N199="snížená",J199,0)</f>
        <v>0</v>
      </c>
      <c r="BG199" s="230">
        <f>IF(N199="zákl. přenesená",J199,0)</f>
        <v>0</v>
      </c>
      <c r="BH199" s="230">
        <f>IF(N199="sníž. přenesená",J199,0)</f>
        <v>0</v>
      </c>
      <c r="BI199" s="230">
        <f>IF(N199="nulová",J199,0)</f>
        <v>0</v>
      </c>
      <c r="BJ199" s="17" t="s">
        <v>81</v>
      </c>
      <c r="BK199" s="230">
        <f>ROUND(I199*H199,2)</f>
        <v>0</v>
      </c>
      <c r="BL199" s="17" t="s">
        <v>124</v>
      </c>
      <c r="BM199" s="229" t="s">
        <v>228</v>
      </c>
    </row>
    <row r="200" s="2" customFormat="1">
      <c r="A200" s="38"/>
      <c r="B200" s="39"/>
      <c r="C200" s="40"/>
      <c r="D200" s="231" t="s">
        <v>125</v>
      </c>
      <c r="E200" s="40"/>
      <c r="F200" s="232" t="s">
        <v>229</v>
      </c>
      <c r="G200" s="40"/>
      <c r="H200" s="40"/>
      <c r="I200" s="233"/>
      <c r="J200" s="40"/>
      <c r="K200" s="40"/>
      <c r="L200" s="44"/>
      <c r="M200" s="234"/>
      <c r="N200" s="235"/>
      <c r="O200" s="91"/>
      <c r="P200" s="91"/>
      <c r="Q200" s="91"/>
      <c r="R200" s="91"/>
      <c r="S200" s="91"/>
      <c r="T200" s="92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125</v>
      </c>
      <c r="AU200" s="17" t="s">
        <v>83</v>
      </c>
    </row>
    <row r="201" s="2" customFormat="1">
      <c r="A201" s="38"/>
      <c r="B201" s="39"/>
      <c r="C201" s="40"/>
      <c r="D201" s="236" t="s">
        <v>131</v>
      </c>
      <c r="E201" s="40"/>
      <c r="F201" s="237" t="s">
        <v>230</v>
      </c>
      <c r="G201" s="40"/>
      <c r="H201" s="40"/>
      <c r="I201" s="233"/>
      <c r="J201" s="40"/>
      <c r="K201" s="40"/>
      <c r="L201" s="44"/>
      <c r="M201" s="234"/>
      <c r="N201" s="235"/>
      <c r="O201" s="91"/>
      <c r="P201" s="91"/>
      <c r="Q201" s="91"/>
      <c r="R201" s="91"/>
      <c r="S201" s="91"/>
      <c r="T201" s="92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131</v>
      </c>
      <c r="AU201" s="17" t="s">
        <v>83</v>
      </c>
    </row>
    <row r="202" s="2" customFormat="1" ht="21.75" customHeight="1">
      <c r="A202" s="38"/>
      <c r="B202" s="39"/>
      <c r="C202" s="270" t="s">
        <v>180</v>
      </c>
      <c r="D202" s="270" t="s">
        <v>219</v>
      </c>
      <c r="E202" s="271" t="s">
        <v>231</v>
      </c>
      <c r="F202" s="272" t="s">
        <v>232</v>
      </c>
      <c r="G202" s="273" t="s">
        <v>187</v>
      </c>
      <c r="H202" s="274">
        <v>480</v>
      </c>
      <c r="I202" s="275"/>
      <c r="J202" s="276">
        <f>ROUND(I202*H202,2)</f>
        <v>0</v>
      </c>
      <c r="K202" s="272" t="s">
        <v>129</v>
      </c>
      <c r="L202" s="277"/>
      <c r="M202" s="278" t="s">
        <v>1</v>
      </c>
      <c r="N202" s="279" t="s">
        <v>38</v>
      </c>
      <c r="O202" s="91"/>
      <c r="P202" s="227">
        <f>O202*H202</f>
        <v>0</v>
      </c>
      <c r="Q202" s="227">
        <v>0.00052999999999999998</v>
      </c>
      <c r="R202" s="227">
        <f>Q202*H202</f>
        <v>0.25440000000000002</v>
      </c>
      <c r="S202" s="227">
        <v>0</v>
      </c>
      <c r="T202" s="228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9" t="s">
        <v>147</v>
      </c>
      <c r="AT202" s="229" t="s">
        <v>219</v>
      </c>
      <c r="AU202" s="229" t="s">
        <v>83</v>
      </c>
      <c r="AY202" s="17" t="s">
        <v>118</v>
      </c>
      <c r="BE202" s="230">
        <f>IF(N202="základní",J202,0)</f>
        <v>0</v>
      </c>
      <c r="BF202" s="230">
        <f>IF(N202="snížená",J202,0)</f>
        <v>0</v>
      </c>
      <c r="BG202" s="230">
        <f>IF(N202="zákl. přenesená",J202,0)</f>
        <v>0</v>
      </c>
      <c r="BH202" s="230">
        <f>IF(N202="sníž. přenesená",J202,0)</f>
        <v>0</v>
      </c>
      <c r="BI202" s="230">
        <f>IF(N202="nulová",J202,0)</f>
        <v>0</v>
      </c>
      <c r="BJ202" s="17" t="s">
        <v>81</v>
      </c>
      <c r="BK202" s="230">
        <f>ROUND(I202*H202,2)</f>
        <v>0</v>
      </c>
      <c r="BL202" s="17" t="s">
        <v>124</v>
      </c>
      <c r="BM202" s="229" t="s">
        <v>233</v>
      </c>
    </row>
    <row r="203" s="2" customFormat="1">
      <c r="A203" s="38"/>
      <c r="B203" s="39"/>
      <c r="C203" s="40"/>
      <c r="D203" s="231" t="s">
        <v>125</v>
      </c>
      <c r="E203" s="40"/>
      <c r="F203" s="232" t="s">
        <v>232</v>
      </c>
      <c r="G203" s="40"/>
      <c r="H203" s="40"/>
      <c r="I203" s="233"/>
      <c r="J203" s="40"/>
      <c r="K203" s="40"/>
      <c r="L203" s="44"/>
      <c r="M203" s="234"/>
      <c r="N203" s="235"/>
      <c r="O203" s="91"/>
      <c r="P203" s="91"/>
      <c r="Q203" s="91"/>
      <c r="R203" s="91"/>
      <c r="S203" s="91"/>
      <c r="T203" s="92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125</v>
      </c>
      <c r="AU203" s="17" t="s">
        <v>83</v>
      </c>
    </row>
    <row r="204" s="13" customFormat="1">
      <c r="A204" s="13"/>
      <c r="B204" s="238"/>
      <c r="C204" s="239"/>
      <c r="D204" s="231" t="s">
        <v>133</v>
      </c>
      <c r="E204" s="240" t="s">
        <v>1</v>
      </c>
      <c r="F204" s="241" t="s">
        <v>234</v>
      </c>
      <c r="G204" s="239"/>
      <c r="H204" s="242">
        <v>480</v>
      </c>
      <c r="I204" s="243"/>
      <c r="J204" s="239"/>
      <c r="K204" s="239"/>
      <c r="L204" s="244"/>
      <c r="M204" s="245"/>
      <c r="N204" s="246"/>
      <c r="O204" s="246"/>
      <c r="P204" s="246"/>
      <c r="Q204" s="246"/>
      <c r="R204" s="246"/>
      <c r="S204" s="246"/>
      <c r="T204" s="247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8" t="s">
        <v>133</v>
      </c>
      <c r="AU204" s="248" t="s">
        <v>83</v>
      </c>
      <c r="AV204" s="13" t="s">
        <v>83</v>
      </c>
      <c r="AW204" s="13" t="s">
        <v>30</v>
      </c>
      <c r="AX204" s="13" t="s">
        <v>73</v>
      </c>
      <c r="AY204" s="248" t="s">
        <v>118</v>
      </c>
    </row>
    <row r="205" s="14" customFormat="1">
      <c r="A205" s="14"/>
      <c r="B205" s="249"/>
      <c r="C205" s="250"/>
      <c r="D205" s="231" t="s">
        <v>133</v>
      </c>
      <c r="E205" s="251" t="s">
        <v>1</v>
      </c>
      <c r="F205" s="252" t="s">
        <v>135</v>
      </c>
      <c r="G205" s="250"/>
      <c r="H205" s="253">
        <v>480</v>
      </c>
      <c r="I205" s="254"/>
      <c r="J205" s="250"/>
      <c r="K205" s="250"/>
      <c r="L205" s="255"/>
      <c r="M205" s="256"/>
      <c r="N205" s="257"/>
      <c r="O205" s="257"/>
      <c r="P205" s="257"/>
      <c r="Q205" s="257"/>
      <c r="R205" s="257"/>
      <c r="S205" s="257"/>
      <c r="T205" s="258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9" t="s">
        <v>133</v>
      </c>
      <c r="AU205" s="259" t="s">
        <v>83</v>
      </c>
      <c r="AV205" s="14" t="s">
        <v>124</v>
      </c>
      <c r="AW205" s="14" t="s">
        <v>30</v>
      </c>
      <c r="AX205" s="14" t="s">
        <v>81</v>
      </c>
      <c r="AY205" s="259" t="s">
        <v>118</v>
      </c>
    </row>
    <row r="206" s="2" customFormat="1" ht="24.15" customHeight="1">
      <c r="A206" s="38"/>
      <c r="B206" s="39"/>
      <c r="C206" s="218" t="s">
        <v>235</v>
      </c>
      <c r="D206" s="218" t="s">
        <v>120</v>
      </c>
      <c r="E206" s="219" t="s">
        <v>236</v>
      </c>
      <c r="F206" s="220" t="s">
        <v>237</v>
      </c>
      <c r="G206" s="221" t="s">
        <v>123</v>
      </c>
      <c r="H206" s="222">
        <v>8</v>
      </c>
      <c r="I206" s="223"/>
      <c r="J206" s="224">
        <f>ROUND(I206*H206,2)</f>
        <v>0</v>
      </c>
      <c r="K206" s="220" t="s">
        <v>129</v>
      </c>
      <c r="L206" s="44"/>
      <c r="M206" s="225" t="s">
        <v>1</v>
      </c>
      <c r="N206" s="226" t="s">
        <v>38</v>
      </c>
      <c r="O206" s="91"/>
      <c r="P206" s="227">
        <f>O206*H206</f>
        <v>0</v>
      </c>
      <c r="Q206" s="227">
        <v>0</v>
      </c>
      <c r="R206" s="227">
        <f>Q206*H206</f>
        <v>0</v>
      </c>
      <c r="S206" s="227">
        <v>0</v>
      </c>
      <c r="T206" s="228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29" t="s">
        <v>124</v>
      </c>
      <c r="AT206" s="229" t="s">
        <v>120</v>
      </c>
      <c r="AU206" s="229" t="s">
        <v>83</v>
      </c>
      <c r="AY206" s="17" t="s">
        <v>118</v>
      </c>
      <c r="BE206" s="230">
        <f>IF(N206="základní",J206,0)</f>
        <v>0</v>
      </c>
      <c r="BF206" s="230">
        <f>IF(N206="snížená",J206,0)</f>
        <v>0</v>
      </c>
      <c r="BG206" s="230">
        <f>IF(N206="zákl. přenesená",J206,0)</f>
        <v>0</v>
      </c>
      <c r="BH206" s="230">
        <f>IF(N206="sníž. přenesená",J206,0)</f>
        <v>0</v>
      </c>
      <c r="BI206" s="230">
        <f>IF(N206="nulová",J206,0)</f>
        <v>0</v>
      </c>
      <c r="BJ206" s="17" t="s">
        <v>81</v>
      </c>
      <c r="BK206" s="230">
        <f>ROUND(I206*H206,2)</f>
        <v>0</v>
      </c>
      <c r="BL206" s="17" t="s">
        <v>124</v>
      </c>
      <c r="BM206" s="229" t="s">
        <v>238</v>
      </c>
    </row>
    <row r="207" s="2" customFormat="1">
      <c r="A207" s="38"/>
      <c r="B207" s="39"/>
      <c r="C207" s="40"/>
      <c r="D207" s="231" t="s">
        <v>125</v>
      </c>
      <c r="E207" s="40"/>
      <c r="F207" s="232" t="s">
        <v>239</v>
      </c>
      <c r="G207" s="40"/>
      <c r="H207" s="40"/>
      <c r="I207" s="233"/>
      <c r="J207" s="40"/>
      <c r="K207" s="40"/>
      <c r="L207" s="44"/>
      <c r="M207" s="234"/>
      <c r="N207" s="235"/>
      <c r="O207" s="91"/>
      <c r="P207" s="91"/>
      <c r="Q207" s="91"/>
      <c r="R207" s="91"/>
      <c r="S207" s="91"/>
      <c r="T207" s="92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125</v>
      </c>
      <c r="AU207" s="17" t="s">
        <v>83</v>
      </c>
    </row>
    <row r="208" s="2" customFormat="1">
      <c r="A208" s="38"/>
      <c r="B208" s="39"/>
      <c r="C208" s="40"/>
      <c r="D208" s="236" t="s">
        <v>131</v>
      </c>
      <c r="E208" s="40"/>
      <c r="F208" s="237" t="s">
        <v>240</v>
      </c>
      <c r="G208" s="40"/>
      <c r="H208" s="40"/>
      <c r="I208" s="233"/>
      <c r="J208" s="40"/>
      <c r="K208" s="40"/>
      <c r="L208" s="44"/>
      <c r="M208" s="234"/>
      <c r="N208" s="235"/>
      <c r="O208" s="91"/>
      <c r="P208" s="91"/>
      <c r="Q208" s="91"/>
      <c r="R208" s="91"/>
      <c r="S208" s="91"/>
      <c r="T208" s="92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131</v>
      </c>
      <c r="AU208" s="17" t="s">
        <v>83</v>
      </c>
    </row>
    <row r="209" s="2" customFormat="1" ht="24.15" customHeight="1">
      <c r="A209" s="38"/>
      <c r="B209" s="39"/>
      <c r="C209" s="218" t="s">
        <v>188</v>
      </c>
      <c r="D209" s="218" t="s">
        <v>120</v>
      </c>
      <c r="E209" s="219" t="s">
        <v>241</v>
      </c>
      <c r="F209" s="220" t="s">
        <v>242</v>
      </c>
      <c r="G209" s="221" t="s">
        <v>123</v>
      </c>
      <c r="H209" s="222">
        <v>8</v>
      </c>
      <c r="I209" s="223"/>
      <c r="J209" s="224">
        <f>ROUND(I209*H209,2)</f>
        <v>0</v>
      </c>
      <c r="K209" s="220" t="s">
        <v>129</v>
      </c>
      <c r="L209" s="44"/>
      <c r="M209" s="225" t="s">
        <v>1</v>
      </c>
      <c r="N209" s="226" t="s">
        <v>38</v>
      </c>
      <c r="O209" s="91"/>
      <c r="P209" s="227">
        <f>O209*H209</f>
        <v>0</v>
      </c>
      <c r="Q209" s="227">
        <v>0</v>
      </c>
      <c r="R209" s="227">
        <f>Q209*H209</f>
        <v>0</v>
      </c>
      <c r="S209" s="227">
        <v>0</v>
      </c>
      <c r="T209" s="228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29" t="s">
        <v>124</v>
      </c>
      <c r="AT209" s="229" t="s">
        <v>120</v>
      </c>
      <c r="AU209" s="229" t="s">
        <v>83</v>
      </c>
      <c r="AY209" s="17" t="s">
        <v>118</v>
      </c>
      <c r="BE209" s="230">
        <f>IF(N209="základní",J209,0)</f>
        <v>0</v>
      </c>
      <c r="BF209" s="230">
        <f>IF(N209="snížená",J209,0)</f>
        <v>0</v>
      </c>
      <c r="BG209" s="230">
        <f>IF(N209="zákl. přenesená",J209,0)</f>
        <v>0</v>
      </c>
      <c r="BH209" s="230">
        <f>IF(N209="sníž. přenesená",J209,0)</f>
        <v>0</v>
      </c>
      <c r="BI209" s="230">
        <f>IF(N209="nulová",J209,0)</f>
        <v>0</v>
      </c>
      <c r="BJ209" s="17" t="s">
        <v>81</v>
      </c>
      <c r="BK209" s="230">
        <f>ROUND(I209*H209,2)</f>
        <v>0</v>
      </c>
      <c r="BL209" s="17" t="s">
        <v>124</v>
      </c>
      <c r="BM209" s="229" t="s">
        <v>243</v>
      </c>
    </row>
    <row r="210" s="2" customFormat="1">
      <c r="A210" s="38"/>
      <c r="B210" s="39"/>
      <c r="C210" s="40"/>
      <c r="D210" s="231" t="s">
        <v>125</v>
      </c>
      <c r="E210" s="40"/>
      <c r="F210" s="232" t="s">
        <v>244</v>
      </c>
      <c r="G210" s="40"/>
      <c r="H210" s="40"/>
      <c r="I210" s="233"/>
      <c r="J210" s="40"/>
      <c r="K210" s="40"/>
      <c r="L210" s="44"/>
      <c r="M210" s="234"/>
      <c r="N210" s="235"/>
      <c r="O210" s="91"/>
      <c r="P210" s="91"/>
      <c r="Q210" s="91"/>
      <c r="R210" s="91"/>
      <c r="S210" s="91"/>
      <c r="T210" s="92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125</v>
      </c>
      <c r="AU210" s="17" t="s">
        <v>83</v>
      </c>
    </row>
    <row r="211" s="2" customFormat="1">
      <c r="A211" s="38"/>
      <c r="B211" s="39"/>
      <c r="C211" s="40"/>
      <c r="D211" s="236" t="s">
        <v>131</v>
      </c>
      <c r="E211" s="40"/>
      <c r="F211" s="237" t="s">
        <v>245</v>
      </c>
      <c r="G211" s="40"/>
      <c r="H211" s="40"/>
      <c r="I211" s="233"/>
      <c r="J211" s="40"/>
      <c r="K211" s="40"/>
      <c r="L211" s="44"/>
      <c r="M211" s="234"/>
      <c r="N211" s="235"/>
      <c r="O211" s="91"/>
      <c r="P211" s="91"/>
      <c r="Q211" s="91"/>
      <c r="R211" s="91"/>
      <c r="S211" s="91"/>
      <c r="T211" s="92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131</v>
      </c>
      <c r="AU211" s="17" t="s">
        <v>83</v>
      </c>
    </row>
    <row r="212" s="2" customFormat="1" ht="24.15" customHeight="1">
      <c r="A212" s="38"/>
      <c r="B212" s="39"/>
      <c r="C212" s="218" t="s">
        <v>7</v>
      </c>
      <c r="D212" s="218" t="s">
        <v>120</v>
      </c>
      <c r="E212" s="219" t="s">
        <v>246</v>
      </c>
      <c r="F212" s="220" t="s">
        <v>247</v>
      </c>
      <c r="G212" s="221" t="s">
        <v>123</v>
      </c>
      <c r="H212" s="222">
        <v>8</v>
      </c>
      <c r="I212" s="223"/>
      <c r="J212" s="224">
        <f>ROUND(I212*H212,2)</f>
        <v>0</v>
      </c>
      <c r="K212" s="220" t="s">
        <v>129</v>
      </c>
      <c r="L212" s="44"/>
      <c r="M212" s="225" t="s">
        <v>1</v>
      </c>
      <c r="N212" s="226" t="s">
        <v>38</v>
      </c>
      <c r="O212" s="91"/>
      <c r="P212" s="227">
        <f>O212*H212</f>
        <v>0</v>
      </c>
      <c r="Q212" s="227">
        <v>0</v>
      </c>
      <c r="R212" s="227">
        <f>Q212*H212</f>
        <v>0</v>
      </c>
      <c r="S212" s="227">
        <v>0</v>
      </c>
      <c r="T212" s="228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29" t="s">
        <v>124</v>
      </c>
      <c r="AT212" s="229" t="s">
        <v>120</v>
      </c>
      <c r="AU212" s="229" t="s">
        <v>83</v>
      </c>
      <c r="AY212" s="17" t="s">
        <v>118</v>
      </c>
      <c r="BE212" s="230">
        <f>IF(N212="základní",J212,0)</f>
        <v>0</v>
      </c>
      <c r="BF212" s="230">
        <f>IF(N212="snížená",J212,0)</f>
        <v>0</v>
      </c>
      <c r="BG212" s="230">
        <f>IF(N212="zákl. přenesená",J212,0)</f>
        <v>0</v>
      </c>
      <c r="BH212" s="230">
        <f>IF(N212="sníž. přenesená",J212,0)</f>
        <v>0</v>
      </c>
      <c r="BI212" s="230">
        <f>IF(N212="nulová",J212,0)</f>
        <v>0</v>
      </c>
      <c r="BJ212" s="17" t="s">
        <v>81</v>
      </c>
      <c r="BK212" s="230">
        <f>ROUND(I212*H212,2)</f>
        <v>0</v>
      </c>
      <c r="BL212" s="17" t="s">
        <v>124</v>
      </c>
      <c r="BM212" s="229" t="s">
        <v>248</v>
      </c>
    </row>
    <row r="213" s="2" customFormat="1">
      <c r="A213" s="38"/>
      <c r="B213" s="39"/>
      <c r="C213" s="40"/>
      <c r="D213" s="231" t="s">
        <v>125</v>
      </c>
      <c r="E213" s="40"/>
      <c r="F213" s="232" t="s">
        <v>249</v>
      </c>
      <c r="G213" s="40"/>
      <c r="H213" s="40"/>
      <c r="I213" s="233"/>
      <c r="J213" s="40"/>
      <c r="K213" s="40"/>
      <c r="L213" s="44"/>
      <c r="M213" s="234"/>
      <c r="N213" s="235"/>
      <c r="O213" s="91"/>
      <c r="P213" s="91"/>
      <c r="Q213" s="91"/>
      <c r="R213" s="91"/>
      <c r="S213" s="91"/>
      <c r="T213" s="92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125</v>
      </c>
      <c r="AU213" s="17" t="s">
        <v>83</v>
      </c>
    </row>
    <row r="214" s="2" customFormat="1">
      <c r="A214" s="38"/>
      <c r="B214" s="39"/>
      <c r="C214" s="40"/>
      <c r="D214" s="236" t="s">
        <v>131</v>
      </c>
      <c r="E214" s="40"/>
      <c r="F214" s="237" t="s">
        <v>250</v>
      </c>
      <c r="G214" s="40"/>
      <c r="H214" s="40"/>
      <c r="I214" s="233"/>
      <c r="J214" s="40"/>
      <c r="K214" s="40"/>
      <c r="L214" s="44"/>
      <c r="M214" s="234"/>
      <c r="N214" s="235"/>
      <c r="O214" s="91"/>
      <c r="P214" s="91"/>
      <c r="Q214" s="91"/>
      <c r="R214" s="91"/>
      <c r="S214" s="91"/>
      <c r="T214" s="92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131</v>
      </c>
      <c r="AU214" s="17" t="s">
        <v>83</v>
      </c>
    </row>
    <row r="215" s="2" customFormat="1" ht="33" customHeight="1">
      <c r="A215" s="38"/>
      <c r="B215" s="39"/>
      <c r="C215" s="218" t="s">
        <v>195</v>
      </c>
      <c r="D215" s="218" t="s">
        <v>120</v>
      </c>
      <c r="E215" s="219" t="s">
        <v>251</v>
      </c>
      <c r="F215" s="220" t="s">
        <v>252</v>
      </c>
      <c r="G215" s="221" t="s">
        <v>123</v>
      </c>
      <c r="H215" s="222">
        <v>112</v>
      </c>
      <c r="I215" s="223"/>
      <c r="J215" s="224">
        <f>ROUND(I215*H215,2)</f>
        <v>0</v>
      </c>
      <c r="K215" s="220" t="s">
        <v>129</v>
      </c>
      <c r="L215" s="44"/>
      <c r="M215" s="225" t="s">
        <v>1</v>
      </c>
      <c r="N215" s="226" t="s">
        <v>38</v>
      </c>
      <c r="O215" s="91"/>
      <c r="P215" s="227">
        <f>O215*H215</f>
        <v>0</v>
      </c>
      <c r="Q215" s="227">
        <v>0</v>
      </c>
      <c r="R215" s="227">
        <f>Q215*H215</f>
        <v>0</v>
      </c>
      <c r="S215" s="227">
        <v>0</v>
      </c>
      <c r="T215" s="228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29" t="s">
        <v>124</v>
      </c>
      <c r="AT215" s="229" t="s">
        <v>120</v>
      </c>
      <c r="AU215" s="229" t="s">
        <v>83</v>
      </c>
      <c r="AY215" s="17" t="s">
        <v>118</v>
      </c>
      <c r="BE215" s="230">
        <f>IF(N215="základní",J215,0)</f>
        <v>0</v>
      </c>
      <c r="BF215" s="230">
        <f>IF(N215="snížená",J215,0)</f>
        <v>0</v>
      </c>
      <c r="BG215" s="230">
        <f>IF(N215="zákl. přenesená",J215,0)</f>
        <v>0</v>
      </c>
      <c r="BH215" s="230">
        <f>IF(N215="sníž. přenesená",J215,0)</f>
        <v>0</v>
      </c>
      <c r="BI215" s="230">
        <f>IF(N215="nulová",J215,0)</f>
        <v>0</v>
      </c>
      <c r="BJ215" s="17" t="s">
        <v>81</v>
      </c>
      <c r="BK215" s="230">
        <f>ROUND(I215*H215,2)</f>
        <v>0</v>
      </c>
      <c r="BL215" s="17" t="s">
        <v>124</v>
      </c>
      <c r="BM215" s="229" t="s">
        <v>253</v>
      </c>
    </row>
    <row r="216" s="2" customFormat="1">
      <c r="A216" s="38"/>
      <c r="B216" s="39"/>
      <c r="C216" s="40"/>
      <c r="D216" s="231" t="s">
        <v>125</v>
      </c>
      <c r="E216" s="40"/>
      <c r="F216" s="232" t="s">
        <v>254</v>
      </c>
      <c r="G216" s="40"/>
      <c r="H216" s="40"/>
      <c r="I216" s="233"/>
      <c r="J216" s="40"/>
      <c r="K216" s="40"/>
      <c r="L216" s="44"/>
      <c r="M216" s="234"/>
      <c r="N216" s="235"/>
      <c r="O216" s="91"/>
      <c r="P216" s="91"/>
      <c r="Q216" s="91"/>
      <c r="R216" s="91"/>
      <c r="S216" s="91"/>
      <c r="T216" s="92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125</v>
      </c>
      <c r="AU216" s="17" t="s">
        <v>83</v>
      </c>
    </row>
    <row r="217" s="2" customFormat="1">
      <c r="A217" s="38"/>
      <c r="B217" s="39"/>
      <c r="C217" s="40"/>
      <c r="D217" s="236" t="s">
        <v>131</v>
      </c>
      <c r="E217" s="40"/>
      <c r="F217" s="237" t="s">
        <v>255</v>
      </c>
      <c r="G217" s="40"/>
      <c r="H217" s="40"/>
      <c r="I217" s="233"/>
      <c r="J217" s="40"/>
      <c r="K217" s="40"/>
      <c r="L217" s="44"/>
      <c r="M217" s="234"/>
      <c r="N217" s="235"/>
      <c r="O217" s="91"/>
      <c r="P217" s="91"/>
      <c r="Q217" s="91"/>
      <c r="R217" s="91"/>
      <c r="S217" s="91"/>
      <c r="T217" s="92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131</v>
      </c>
      <c r="AU217" s="17" t="s">
        <v>83</v>
      </c>
    </row>
    <row r="218" s="13" customFormat="1">
      <c r="A218" s="13"/>
      <c r="B218" s="238"/>
      <c r="C218" s="239"/>
      <c r="D218" s="231" t="s">
        <v>133</v>
      </c>
      <c r="E218" s="240" t="s">
        <v>1</v>
      </c>
      <c r="F218" s="241" t="s">
        <v>256</v>
      </c>
      <c r="G218" s="239"/>
      <c r="H218" s="242">
        <v>112</v>
      </c>
      <c r="I218" s="243"/>
      <c r="J218" s="239"/>
      <c r="K218" s="239"/>
      <c r="L218" s="244"/>
      <c r="M218" s="245"/>
      <c r="N218" s="246"/>
      <c r="O218" s="246"/>
      <c r="P218" s="246"/>
      <c r="Q218" s="246"/>
      <c r="R218" s="246"/>
      <c r="S218" s="246"/>
      <c r="T218" s="247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8" t="s">
        <v>133</v>
      </c>
      <c r="AU218" s="248" t="s">
        <v>83</v>
      </c>
      <c r="AV218" s="13" t="s">
        <v>83</v>
      </c>
      <c r="AW218" s="13" t="s">
        <v>30</v>
      </c>
      <c r="AX218" s="13" t="s">
        <v>73</v>
      </c>
      <c r="AY218" s="248" t="s">
        <v>118</v>
      </c>
    </row>
    <row r="219" s="14" customFormat="1">
      <c r="A219" s="14"/>
      <c r="B219" s="249"/>
      <c r="C219" s="250"/>
      <c r="D219" s="231" t="s">
        <v>133</v>
      </c>
      <c r="E219" s="251" t="s">
        <v>1</v>
      </c>
      <c r="F219" s="252" t="s">
        <v>135</v>
      </c>
      <c r="G219" s="250"/>
      <c r="H219" s="253">
        <v>112</v>
      </c>
      <c r="I219" s="254"/>
      <c r="J219" s="250"/>
      <c r="K219" s="250"/>
      <c r="L219" s="255"/>
      <c r="M219" s="256"/>
      <c r="N219" s="257"/>
      <c r="O219" s="257"/>
      <c r="P219" s="257"/>
      <c r="Q219" s="257"/>
      <c r="R219" s="257"/>
      <c r="S219" s="257"/>
      <c r="T219" s="258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9" t="s">
        <v>133</v>
      </c>
      <c r="AU219" s="259" t="s">
        <v>83</v>
      </c>
      <c r="AV219" s="14" t="s">
        <v>124</v>
      </c>
      <c r="AW219" s="14" t="s">
        <v>30</v>
      </c>
      <c r="AX219" s="14" t="s">
        <v>81</v>
      </c>
      <c r="AY219" s="259" t="s">
        <v>118</v>
      </c>
    </row>
    <row r="220" s="2" customFormat="1" ht="33" customHeight="1">
      <c r="A220" s="38"/>
      <c r="B220" s="39"/>
      <c r="C220" s="218" t="s">
        <v>257</v>
      </c>
      <c r="D220" s="218" t="s">
        <v>120</v>
      </c>
      <c r="E220" s="219" t="s">
        <v>258</v>
      </c>
      <c r="F220" s="220" t="s">
        <v>259</v>
      </c>
      <c r="G220" s="221" t="s">
        <v>123</v>
      </c>
      <c r="H220" s="222">
        <v>112</v>
      </c>
      <c r="I220" s="223"/>
      <c r="J220" s="224">
        <f>ROUND(I220*H220,2)</f>
        <v>0</v>
      </c>
      <c r="K220" s="220" t="s">
        <v>129</v>
      </c>
      <c r="L220" s="44"/>
      <c r="M220" s="225" t="s">
        <v>1</v>
      </c>
      <c r="N220" s="226" t="s">
        <v>38</v>
      </c>
      <c r="O220" s="91"/>
      <c r="P220" s="227">
        <f>O220*H220</f>
        <v>0</v>
      </c>
      <c r="Q220" s="227">
        <v>0</v>
      </c>
      <c r="R220" s="227">
        <f>Q220*H220</f>
        <v>0</v>
      </c>
      <c r="S220" s="227">
        <v>0</v>
      </c>
      <c r="T220" s="228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29" t="s">
        <v>124</v>
      </c>
      <c r="AT220" s="229" t="s">
        <v>120</v>
      </c>
      <c r="AU220" s="229" t="s">
        <v>83</v>
      </c>
      <c r="AY220" s="17" t="s">
        <v>118</v>
      </c>
      <c r="BE220" s="230">
        <f>IF(N220="základní",J220,0)</f>
        <v>0</v>
      </c>
      <c r="BF220" s="230">
        <f>IF(N220="snížená",J220,0)</f>
        <v>0</v>
      </c>
      <c r="BG220" s="230">
        <f>IF(N220="zákl. přenesená",J220,0)</f>
        <v>0</v>
      </c>
      <c r="BH220" s="230">
        <f>IF(N220="sníž. přenesená",J220,0)</f>
        <v>0</v>
      </c>
      <c r="BI220" s="230">
        <f>IF(N220="nulová",J220,0)</f>
        <v>0</v>
      </c>
      <c r="BJ220" s="17" t="s">
        <v>81</v>
      </c>
      <c r="BK220" s="230">
        <f>ROUND(I220*H220,2)</f>
        <v>0</v>
      </c>
      <c r="BL220" s="17" t="s">
        <v>124</v>
      </c>
      <c r="BM220" s="229" t="s">
        <v>260</v>
      </c>
    </row>
    <row r="221" s="2" customFormat="1">
      <c r="A221" s="38"/>
      <c r="B221" s="39"/>
      <c r="C221" s="40"/>
      <c r="D221" s="231" t="s">
        <v>125</v>
      </c>
      <c r="E221" s="40"/>
      <c r="F221" s="232" t="s">
        <v>261</v>
      </c>
      <c r="G221" s="40"/>
      <c r="H221" s="40"/>
      <c r="I221" s="233"/>
      <c r="J221" s="40"/>
      <c r="K221" s="40"/>
      <c r="L221" s="44"/>
      <c r="M221" s="234"/>
      <c r="N221" s="235"/>
      <c r="O221" s="91"/>
      <c r="P221" s="91"/>
      <c r="Q221" s="91"/>
      <c r="R221" s="91"/>
      <c r="S221" s="91"/>
      <c r="T221" s="92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125</v>
      </c>
      <c r="AU221" s="17" t="s">
        <v>83</v>
      </c>
    </row>
    <row r="222" s="2" customFormat="1">
      <c r="A222" s="38"/>
      <c r="B222" s="39"/>
      <c r="C222" s="40"/>
      <c r="D222" s="236" t="s">
        <v>131</v>
      </c>
      <c r="E222" s="40"/>
      <c r="F222" s="237" t="s">
        <v>262</v>
      </c>
      <c r="G222" s="40"/>
      <c r="H222" s="40"/>
      <c r="I222" s="233"/>
      <c r="J222" s="40"/>
      <c r="K222" s="40"/>
      <c r="L222" s="44"/>
      <c r="M222" s="234"/>
      <c r="N222" s="235"/>
      <c r="O222" s="91"/>
      <c r="P222" s="91"/>
      <c r="Q222" s="91"/>
      <c r="R222" s="91"/>
      <c r="S222" s="91"/>
      <c r="T222" s="92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131</v>
      </c>
      <c r="AU222" s="17" t="s">
        <v>83</v>
      </c>
    </row>
    <row r="223" s="13" customFormat="1">
      <c r="A223" s="13"/>
      <c r="B223" s="238"/>
      <c r="C223" s="239"/>
      <c r="D223" s="231" t="s">
        <v>133</v>
      </c>
      <c r="E223" s="240" t="s">
        <v>1</v>
      </c>
      <c r="F223" s="241" t="s">
        <v>256</v>
      </c>
      <c r="G223" s="239"/>
      <c r="H223" s="242">
        <v>112</v>
      </c>
      <c r="I223" s="243"/>
      <c r="J223" s="239"/>
      <c r="K223" s="239"/>
      <c r="L223" s="244"/>
      <c r="M223" s="245"/>
      <c r="N223" s="246"/>
      <c r="O223" s="246"/>
      <c r="P223" s="246"/>
      <c r="Q223" s="246"/>
      <c r="R223" s="246"/>
      <c r="S223" s="246"/>
      <c r="T223" s="247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8" t="s">
        <v>133</v>
      </c>
      <c r="AU223" s="248" t="s">
        <v>83</v>
      </c>
      <c r="AV223" s="13" t="s">
        <v>83</v>
      </c>
      <c r="AW223" s="13" t="s">
        <v>30</v>
      </c>
      <c r="AX223" s="13" t="s">
        <v>73</v>
      </c>
      <c r="AY223" s="248" t="s">
        <v>118</v>
      </c>
    </row>
    <row r="224" s="14" customFormat="1">
      <c r="A224" s="14"/>
      <c r="B224" s="249"/>
      <c r="C224" s="250"/>
      <c r="D224" s="231" t="s">
        <v>133</v>
      </c>
      <c r="E224" s="251" t="s">
        <v>1</v>
      </c>
      <c r="F224" s="252" t="s">
        <v>135</v>
      </c>
      <c r="G224" s="250"/>
      <c r="H224" s="253">
        <v>112</v>
      </c>
      <c r="I224" s="254"/>
      <c r="J224" s="250"/>
      <c r="K224" s="250"/>
      <c r="L224" s="255"/>
      <c r="M224" s="256"/>
      <c r="N224" s="257"/>
      <c r="O224" s="257"/>
      <c r="P224" s="257"/>
      <c r="Q224" s="257"/>
      <c r="R224" s="257"/>
      <c r="S224" s="257"/>
      <c r="T224" s="258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9" t="s">
        <v>133</v>
      </c>
      <c r="AU224" s="259" t="s">
        <v>83</v>
      </c>
      <c r="AV224" s="14" t="s">
        <v>124</v>
      </c>
      <c r="AW224" s="14" t="s">
        <v>30</v>
      </c>
      <c r="AX224" s="14" t="s">
        <v>81</v>
      </c>
      <c r="AY224" s="259" t="s">
        <v>118</v>
      </c>
    </row>
    <row r="225" s="2" customFormat="1" ht="24.15" customHeight="1">
      <c r="A225" s="38"/>
      <c r="B225" s="39"/>
      <c r="C225" s="218" t="s">
        <v>200</v>
      </c>
      <c r="D225" s="218" t="s">
        <v>120</v>
      </c>
      <c r="E225" s="219" t="s">
        <v>263</v>
      </c>
      <c r="F225" s="220" t="s">
        <v>264</v>
      </c>
      <c r="G225" s="221" t="s">
        <v>123</v>
      </c>
      <c r="H225" s="222">
        <v>112</v>
      </c>
      <c r="I225" s="223"/>
      <c r="J225" s="224">
        <f>ROUND(I225*H225,2)</f>
        <v>0</v>
      </c>
      <c r="K225" s="220" t="s">
        <v>129</v>
      </c>
      <c r="L225" s="44"/>
      <c r="M225" s="225" t="s">
        <v>1</v>
      </c>
      <c r="N225" s="226" t="s">
        <v>38</v>
      </c>
      <c r="O225" s="91"/>
      <c r="P225" s="227">
        <f>O225*H225</f>
        <v>0</v>
      </c>
      <c r="Q225" s="227">
        <v>0</v>
      </c>
      <c r="R225" s="227">
        <f>Q225*H225</f>
        <v>0</v>
      </c>
      <c r="S225" s="227">
        <v>0</v>
      </c>
      <c r="T225" s="228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29" t="s">
        <v>124</v>
      </c>
      <c r="AT225" s="229" t="s">
        <v>120</v>
      </c>
      <c r="AU225" s="229" t="s">
        <v>83</v>
      </c>
      <c r="AY225" s="17" t="s">
        <v>118</v>
      </c>
      <c r="BE225" s="230">
        <f>IF(N225="základní",J225,0)</f>
        <v>0</v>
      </c>
      <c r="BF225" s="230">
        <f>IF(N225="snížená",J225,0)</f>
        <v>0</v>
      </c>
      <c r="BG225" s="230">
        <f>IF(N225="zákl. přenesená",J225,0)</f>
        <v>0</v>
      </c>
      <c r="BH225" s="230">
        <f>IF(N225="sníž. přenesená",J225,0)</f>
        <v>0</v>
      </c>
      <c r="BI225" s="230">
        <f>IF(N225="nulová",J225,0)</f>
        <v>0</v>
      </c>
      <c r="BJ225" s="17" t="s">
        <v>81</v>
      </c>
      <c r="BK225" s="230">
        <f>ROUND(I225*H225,2)</f>
        <v>0</v>
      </c>
      <c r="BL225" s="17" t="s">
        <v>124</v>
      </c>
      <c r="BM225" s="229" t="s">
        <v>265</v>
      </c>
    </row>
    <row r="226" s="2" customFormat="1">
      <c r="A226" s="38"/>
      <c r="B226" s="39"/>
      <c r="C226" s="40"/>
      <c r="D226" s="231" t="s">
        <v>125</v>
      </c>
      <c r="E226" s="40"/>
      <c r="F226" s="232" t="s">
        <v>266</v>
      </c>
      <c r="G226" s="40"/>
      <c r="H226" s="40"/>
      <c r="I226" s="233"/>
      <c r="J226" s="40"/>
      <c r="K226" s="40"/>
      <c r="L226" s="44"/>
      <c r="M226" s="234"/>
      <c r="N226" s="235"/>
      <c r="O226" s="91"/>
      <c r="P226" s="91"/>
      <c r="Q226" s="91"/>
      <c r="R226" s="91"/>
      <c r="S226" s="91"/>
      <c r="T226" s="92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125</v>
      </c>
      <c r="AU226" s="17" t="s">
        <v>83</v>
      </c>
    </row>
    <row r="227" s="2" customFormat="1">
      <c r="A227" s="38"/>
      <c r="B227" s="39"/>
      <c r="C227" s="40"/>
      <c r="D227" s="236" t="s">
        <v>131</v>
      </c>
      <c r="E227" s="40"/>
      <c r="F227" s="237" t="s">
        <v>267</v>
      </c>
      <c r="G227" s="40"/>
      <c r="H227" s="40"/>
      <c r="I227" s="233"/>
      <c r="J227" s="40"/>
      <c r="K227" s="40"/>
      <c r="L227" s="44"/>
      <c r="M227" s="234"/>
      <c r="N227" s="235"/>
      <c r="O227" s="91"/>
      <c r="P227" s="91"/>
      <c r="Q227" s="91"/>
      <c r="R227" s="91"/>
      <c r="S227" s="91"/>
      <c r="T227" s="92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131</v>
      </c>
      <c r="AU227" s="17" t="s">
        <v>83</v>
      </c>
    </row>
    <row r="228" s="13" customFormat="1">
      <c r="A228" s="13"/>
      <c r="B228" s="238"/>
      <c r="C228" s="239"/>
      <c r="D228" s="231" t="s">
        <v>133</v>
      </c>
      <c r="E228" s="240" t="s">
        <v>1</v>
      </c>
      <c r="F228" s="241" t="s">
        <v>256</v>
      </c>
      <c r="G228" s="239"/>
      <c r="H228" s="242">
        <v>112</v>
      </c>
      <c r="I228" s="243"/>
      <c r="J228" s="239"/>
      <c r="K228" s="239"/>
      <c r="L228" s="244"/>
      <c r="M228" s="245"/>
      <c r="N228" s="246"/>
      <c r="O228" s="246"/>
      <c r="P228" s="246"/>
      <c r="Q228" s="246"/>
      <c r="R228" s="246"/>
      <c r="S228" s="246"/>
      <c r="T228" s="247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8" t="s">
        <v>133</v>
      </c>
      <c r="AU228" s="248" t="s">
        <v>83</v>
      </c>
      <c r="AV228" s="13" t="s">
        <v>83</v>
      </c>
      <c r="AW228" s="13" t="s">
        <v>30</v>
      </c>
      <c r="AX228" s="13" t="s">
        <v>73</v>
      </c>
      <c r="AY228" s="248" t="s">
        <v>118</v>
      </c>
    </row>
    <row r="229" s="14" customFormat="1">
      <c r="A229" s="14"/>
      <c r="B229" s="249"/>
      <c r="C229" s="250"/>
      <c r="D229" s="231" t="s">
        <v>133</v>
      </c>
      <c r="E229" s="251" t="s">
        <v>1</v>
      </c>
      <c r="F229" s="252" t="s">
        <v>135</v>
      </c>
      <c r="G229" s="250"/>
      <c r="H229" s="253">
        <v>112</v>
      </c>
      <c r="I229" s="254"/>
      <c r="J229" s="250"/>
      <c r="K229" s="250"/>
      <c r="L229" s="255"/>
      <c r="M229" s="256"/>
      <c r="N229" s="257"/>
      <c r="O229" s="257"/>
      <c r="P229" s="257"/>
      <c r="Q229" s="257"/>
      <c r="R229" s="257"/>
      <c r="S229" s="257"/>
      <c r="T229" s="258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9" t="s">
        <v>133</v>
      </c>
      <c r="AU229" s="259" t="s">
        <v>83</v>
      </c>
      <c r="AV229" s="14" t="s">
        <v>124</v>
      </c>
      <c r="AW229" s="14" t="s">
        <v>30</v>
      </c>
      <c r="AX229" s="14" t="s">
        <v>81</v>
      </c>
      <c r="AY229" s="259" t="s">
        <v>118</v>
      </c>
    </row>
    <row r="230" s="2" customFormat="1" ht="24.15" customHeight="1">
      <c r="A230" s="38"/>
      <c r="B230" s="39"/>
      <c r="C230" s="218" t="s">
        <v>268</v>
      </c>
      <c r="D230" s="218" t="s">
        <v>120</v>
      </c>
      <c r="E230" s="219" t="s">
        <v>269</v>
      </c>
      <c r="F230" s="220" t="s">
        <v>270</v>
      </c>
      <c r="G230" s="221" t="s">
        <v>271</v>
      </c>
      <c r="H230" s="222">
        <v>2804.6799999999998</v>
      </c>
      <c r="I230" s="223"/>
      <c r="J230" s="224">
        <f>ROUND(I230*H230,2)</f>
        <v>0</v>
      </c>
      <c r="K230" s="220" t="s">
        <v>129</v>
      </c>
      <c r="L230" s="44"/>
      <c r="M230" s="225" t="s">
        <v>1</v>
      </c>
      <c r="N230" s="226" t="s">
        <v>38</v>
      </c>
      <c r="O230" s="91"/>
      <c r="P230" s="227">
        <f>O230*H230</f>
        <v>0</v>
      </c>
      <c r="Q230" s="227">
        <v>0</v>
      </c>
      <c r="R230" s="227">
        <f>Q230*H230</f>
        <v>0</v>
      </c>
      <c r="S230" s="227">
        <v>0</v>
      </c>
      <c r="T230" s="228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29" t="s">
        <v>124</v>
      </c>
      <c r="AT230" s="229" t="s">
        <v>120</v>
      </c>
      <c r="AU230" s="229" t="s">
        <v>83</v>
      </c>
      <c r="AY230" s="17" t="s">
        <v>118</v>
      </c>
      <c r="BE230" s="230">
        <f>IF(N230="základní",J230,0)</f>
        <v>0</v>
      </c>
      <c r="BF230" s="230">
        <f>IF(N230="snížená",J230,0)</f>
        <v>0</v>
      </c>
      <c r="BG230" s="230">
        <f>IF(N230="zákl. přenesená",J230,0)</f>
        <v>0</v>
      </c>
      <c r="BH230" s="230">
        <f>IF(N230="sníž. přenesená",J230,0)</f>
        <v>0</v>
      </c>
      <c r="BI230" s="230">
        <f>IF(N230="nulová",J230,0)</f>
        <v>0</v>
      </c>
      <c r="BJ230" s="17" t="s">
        <v>81</v>
      </c>
      <c r="BK230" s="230">
        <f>ROUND(I230*H230,2)</f>
        <v>0</v>
      </c>
      <c r="BL230" s="17" t="s">
        <v>124</v>
      </c>
      <c r="BM230" s="229" t="s">
        <v>272</v>
      </c>
    </row>
    <row r="231" s="2" customFormat="1">
      <c r="A231" s="38"/>
      <c r="B231" s="39"/>
      <c r="C231" s="40"/>
      <c r="D231" s="231" t="s">
        <v>125</v>
      </c>
      <c r="E231" s="40"/>
      <c r="F231" s="232" t="s">
        <v>273</v>
      </c>
      <c r="G231" s="40"/>
      <c r="H231" s="40"/>
      <c r="I231" s="233"/>
      <c r="J231" s="40"/>
      <c r="K231" s="40"/>
      <c r="L231" s="44"/>
      <c r="M231" s="234"/>
      <c r="N231" s="235"/>
      <c r="O231" s="91"/>
      <c r="P231" s="91"/>
      <c r="Q231" s="91"/>
      <c r="R231" s="91"/>
      <c r="S231" s="91"/>
      <c r="T231" s="92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125</v>
      </c>
      <c r="AU231" s="17" t="s">
        <v>83</v>
      </c>
    </row>
    <row r="232" s="2" customFormat="1">
      <c r="A232" s="38"/>
      <c r="B232" s="39"/>
      <c r="C232" s="40"/>
      <c r="D232" s="236" t="s">
        <v>131</v>
      </c>
      <c r="E232" s="40"/>
      <c r="F232" s="237" t="s">
        <v>274</v>
      </c>
      <c r="G232" s="40"/>
      <c r="H232" s="40"/>
      <c r="I232" s="233"/>
      <c r="J232" s="40"/>
      <c r="K232" s="40"/>
      <c r="L232" s="44"/>
      <c r="M232" s="234"/>
      <c r="N232" s="235"/>
      <c r="O232" s="91"/>
      <c r="P232" s="91"/>
      <c r="Q232" s="91"/>
      <c r="R232" s="91"/>
      <c r="S232" s="91"/>
      <c r="T232" s="92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131</v>
      </c>
      <c r="AU232" s="17" t="s">
        <v>83</v>
      </c>
    </row>
    <row r="233" s="15" customFormat="1">
      <c r="A233" s="15"/>
      <c r="B233" s="260"/>
      <c r="C233" s="261"/>
      <c r="D233" s="231" t="s">
        <v>133</v>
      </c>
      <c r="E233" s="262" t="s">
        <v>1</v>
      </c>
      <c r="F233" s="263" t="s">
        <v>275</v>
      </c>
      <c r="G233" s="261"/>
      <c r="H233" s="262" t="s">
        <v>1</v>
      </c>
      <c r="I233" s="264"/>
      <c r="J233" s="261"/>
      <c r="K233" s="261"/>
      <c r="L233" s="265"/>
      <c r="M233" s="266"/>
      <c r="N233" s="267"/>
      <c r="O233" s="267"/>
      <c r="P233" s="267"/>
      <c r="Q233" s="267"/>
      <c r="R233" s="267"/>
      <c r="S233" s="267"/>
      <c r="T233" s="268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69" t="s">
        <v>133</v>
      </c>
      <c r="AU233" s="269" t="s">
        <v>83</v>
      </c>
      <c r="AV233" s="15" t="s">
        <v>81</v>
      </c>
      <c r="AW233" s="15" t="s">
        <v>30</v>
      </c>
      <c r="AX233" s="15" t="s">
        <v>73</v>
      </c>
      <c r="AY233" s="269" t="s">
        <v>118</v>
      </c>
    </row>
    <row r="234" s="13" customFormat="1">
      <c r="A234" s="13"/>
      <c r="B234" s="238"/>
      <c r="C234" s="239"/>
      <c r="D234" s="231" t="s">
        <v>133</v>
      </c>
      <c r="E234" s="240" t="s">
        <v>1</v>
      </c>
      <c r="F234" s="241" t="s">
        <v>276</v>
      </c>
      <c r="G234" s="239"/>
      <c r="H234" s="242">
        <v>1699.4880000000001</v>
      </c>
      <c r="I234" s="243"/>
      <c r="J234" s="239"/>
      <c r="K234" s="239"/>
      <c r="L234" s="244"/>
      <c r="M234" s="245"/>
      <c r="N234" s="246"/>
      <c r="O234" s="246"/>
      <c r="P234" s="246"/>
      <c r="Q234" s="246"/>
      <c r="R234" s="246"/>
      <c r="S234" s="246"/>
      <c r="T234" s="247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8" t="s">
        <v>133</v>
      </c>
      <c r="AU234" s="248" t="s">
        <v>83</v>
      </c>
      <c r="AV234" s="13" t="s">
        <v>83</v>
      </c>
      <c r="AW234" s="13" t="s">
        <v>30</v>
      </c>
      <c r="AX234" s="13" t="s">
        <v>73</v>
      </c>
      <c r="AY234" s="248" t="s">
        <v>118</v>
      </c>
    </row>
    <row r="235" s="13" customFormat="1">
      <c r="A235" s="13"/>
      <c r="B235" s="238"/>
      <c r="C235" s="239"/>
      <c r="D235" s="231" t="s">
        <v>133</v>
      </c>
      <c r="E235" s="240" t="s">
        <v>1</v>
      </c>
      <c r="F235" s="241" t="s">
        <v>277</v>
      </c>
      <c r="G235" s="239"/>
      <c r="H235" s="242">
        <v>874.87199999999996</v>
      </c>
      <c r="I235" s="243"/>
      <c r="J235" s="239"/>
      <c r="K235" s="239"/>
      <c r="L235" s="244"/>
      <c r="M235" s="245"/>
      <c r="N235" s="246"/>
      <c r="O235" s="246"/>
      <c r="P235" s="246"/>
      <c r="Q235" s="246"/>
      <c r="R235" s="246"/>
      <c r="S235" s="246"/>
      <c r="T235" s="247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8" t="s">
        <v>133</v>
      </c>
      <c r="AU235" s="248" t="s">
        <v>83</v>
      </c>
      <c r="AV235" s="13" t="s">
        <v>83</v>
      </c>
      <c r="AW235" s="13" t="s">
        <v>30</v>
      </c>
      <c r="AX235" s="13" t="s">
        <v>73</v>
      </c>
      <c r="AY235" s="248" t="s">
        <v>118</v>
      </c>
    </row>
    <row r="236" s="13" customFormat="1">
      <c r="A236" s="13"/>
      <c r="B236" s="238"/>
      <c r="C236" s="239"/>
      <c r="D236" s="231" t="s">
        <v>133</v>
      </c>
      <c r="E236" s="240" t="s">
        <v>1</v>
      </c>
      <c r="F236" s="241" t="s">
        <v>278</v>
      </c>
      <c r="G236" s="239"/>
      <c r="H236" s="242">
        <v>216</v>
      </c>
      <c r="I236" s="243"/>
      <c r="J236" s="239"/>
      <c r="K236" s="239"/>
      <c r="L236" s="244"/>
      <c r="M236" s="245"/>
      <c r="N236" s="246"/>
      <c r="O236" s="246"/>
      <c r="P236" s="246"/>
      <c r="Q236" s="246"/>
      <c r="R236" s="246"/>
      <c r="S236" s="246"/>
      <c r="T236" s="247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8" t="s">
        <v>133</v>
      </c>
      <c r="AU236" s="248" t="s">
        <v>83</v>
      </c>
      <c r="AV236" s="13" t="s">
        <v>83</v>
      </c>
      <c r="AW236" s="13" t="s">
        <v>30</v>
      </c>
      <c r="AX236" s="13" t="s">
        <v>73</v>
      </c>
      <c r="AY236" s="248" t="s">
        <v>118</v>
      </c>
    </row>
    <row r="237" s="13" customFormat="1">
      <c r="A237" s="13"/>
      <c r="B237" s="238"/>
      <c r="C237" s="239"/>
      <c r="D237" s="231" t="s">
        <v>133</v>
      </c>
      <c r="E237" s="240" t="s">
        <v>1</v>
      </c>
      <c r="F237" s="241" t="s">
        <v>279</v>
      </c>
      <c r="G237" s="239"/>
      <c r="H237" s="242">
        <v>14.32</v>
      </c>
      <c r="I237" s="243"/>
      <c r="J237" s="239"/>
      <c r="K237" s="239"/>
      <c r="L237" s="244"/>
      <c r="M237" s="245"/>
      <c r="N237" s="246"/>
      <c r="O237" s="246"/>
      <c r="P237" s="246"/>
      <c r="Q237" s="246"/>
      <c r="R237" s="246"/>
      <c r="S237" s="246"/>
      <c r="T237" s="247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8" t="s">
        <v>133</v>
      </c>
      <c r="AU237" s="248" t="s">
        <v>83</v>
      </c>
      <c r="AV237" s="13" t="s">
        <v>83</v>
      </c>
      <c r="AW237" s="13" t="s">
        <v>30</v>
      </c>
      <c r="AX237" s="13" t="s">
        <v>73</v>
      </c>
      <c r="AY237" s="248" t="s">
        <v>118</v>
      </c>
    </row>
    <row r="238" s="14" customFormat="1">
      <c r="A238" s="14"/>
      <c r="B238" s="249"/>
      <c r="C238" s="250"/>
      <c r="D238" s="231" t="s">
        <v>133</v>
      </c>
      <c r="E238" s="251" t="s">
        <v>1</v>
      </c>
      <c r="F238" s="252" t="s">
        <v>135</v>
      </c>
      <c r="G238" s="250"/>
      <c r="H238" s="253">
        <v>2804.6800000000003</v>
      </c>
      <c r="I238" s="254"/>
      <c r="J238" s="250"/>
      <c r="K238" s="250"/>
      <c r="L238" s="255"/>
      <c r="M238" s="256"/>
      <c r="N238" s="257"/>
      <c r="O238" s="257"/>
      <c r="P238" s="257"/>
      <c r="Q238" s="257"/>
      <c r="R238" s="257"/>
      <c r="S238" s="257"/>
      <c r="T238" s="258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9" t="s">
        <v>133</v>
      </c>
      <c r="AU238" s="259" t="s">
        <v>83</v>
      </c>
      <c r="AV238" s="14" t="s">
        <v>124</v>
      </c>
      <c r="AW238" s="14" t="s">
        <v>30</v>
      </c>
      <c r="AX238" s="14" t="s">
        <v>81</v>
      </c>
      <c r="AY238" s="259" t="s">
        <v>118</v>
      </c>
    </row>
    <row r="239" s="2" customFormat="1" ht="37.8" customHeight="1">
      <c r="A239" s="38"/>
      <c r="B239" s="39"/>
      <c r="C239" s="218" t="s">
        <v>206</v>
      </c>
      <c r="D239" s="218" t="s">
        <v>120</v>
      </c>
      <c r="E239" s="219" t="s">
        <v>280</v>
      </c>
      <c r="F239" s="220" t="s">
        <v>281</v>
      </c>
      <c r="G239" s="221" t="s">
        <v>139</v>
      </c>
      <c r="H239" s="222">
        <v>1550.2000000000001</v>
      </c>
      <c r="I239" s="223"/>
      <c r="J239" s="224">
        <f>ROUND(I239*H239,2)</f>
        <v>0</v>
      </c>
      <c r="K239" s="220" t="s">
        <v>129</v>
      </c>
      <c r="L239" s="44"/>
      <c r="M239" s="225" t="s">
        <v>1</v>
      </c>
      <c r="N239" s="226" t="s">
        <v>38</v>
      </c>
      <c r="O239" s="91"/>
      <c r="P239" s="227">
        <f>O239*H239</f>
        <v>0</v>
      </c>
      <c r="Q239" s="227">
        <v>0</v>
      </c>
      <c r="R239" s="227">
        <f>Q239*H239</f>
        <v>0</v>
      </c>
      <c r="S239" s="227">
        <v>0</v>
      </c>
      <c r="T239" s="228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29" t="s">
        <v>124</v>
      </c>
      <c r="AT239" s="229" t="s">
        <v>120</v>
      </c>
      <c r="AU239" s="229" t="s">
        <v>83</v>
      </c>
      <c r="AY239" s="17" t="s">
        <v>118</v>
      </c>
      <c r="BE239" s="230">
        <f>IF(N239="základní",J239,0)</f>
        <v>0</v>
      </c>
      <c r="BF239" s="230">
        <f>IF(N239="snížená",J239,0)</f>
        <v>0</v>
      </c>
      <c r="BG239" s="230">
        <f>IF(N239="zákl. přenesená",J239,0)</f>
        <v>0</v>
      </c>
      <c r="BH239" s="230">
        <f>IF(N239="sníž. přenesená",J239,0)</f>
        <v>0</v>
      </c>
      <c r="BI239" s="230">
        <f>IF(N239="nulová",J239,0)</f>
        <v>0</v>
      </c>
      <c r="BJ239" s="17" t="s">
        <v>81</v>
      </c>
      <c r="BK239" s="230">
        <f>ROUND(I239*H239,2)</f>
        <v>0</v>
      </c>
      <c r="BL239" s="17" t="s">
        <v>124</v>
      </c>
      <c r="BM239" s="229" t="s">
        <v>282</v>
      </c>
    </row>
    <row r="240" s="2" customFormat="1">
      <c r="A240" s="38"/>
      <c r="B240" s="39"/>
      <c r="C240" s="40"/>
      <c r="D240" s="231" t="s">
        <v>125</v>
      </c>
      <c r="E240" s="40"/>
      <c r="F240" s="232" t="s">
        <v>283</v>
      </c>
      <c r="G240" s="40"/>
      <c r="H240" s="40"/>
      <c r="I240" s="233"/>
      <c r="J240" s="40"/>
      <c r="K240" s="40"/>
      <c r="L240" s="44"/>
      <c r="M240" s="234"/>
      <c r="N240" s="235"/>
      <c r="O240" s="91"/>
      <c r="P240" s="91"/>
      <c r="Q240" s="91"/>
      <c r="R240" s="91"/>
      <c r="S240" s="91"/>
      <c r="T240" s="92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125</v>
      </c>
      <c r="AU240" s="17" t="s">
        <v>83</v>
      </c>
    </row>
    <row r="241" s="2" customFormat="1">
      <c r="A241" s="38"/>
      <c r="B241" s="39"/>
      <c r="C241" s="40"/>
      <c r="D241" s="236" t="s">
        <v>131</v>
      </c>
      <c r="E241" s="40"/>
      <c r="F241" s="237" t="s">
        <v>284</v>
      </c>
      <c r="G241" s="40"/>
      <c r="H241" s="40"/>
      <c r="I241" s="233"/>
      <c r="J241" s="40"/>
      <c r="K241" s="40"/>
      <c r="L241" s="44"/>
      <c r="M241" s="234"/>
      <c r="N241" s="235"/>
      <c r="O241" s="91"/>
      <c r="P241" s="91"/>
      <c r="Q241" s="91"/>
      <c r="R241" s="91"/>
      <c r="S241" s="91"/>
      <c r="T241" s="92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131</v>
      </c>
      <c r="AU241" s="17" t="s">
        <v>83</v>
      </c>
    </row>
    <row r="242" s="13" customFormat="1">
      <c r="A242" s="13"/>
      <c r="B242" s="238"/>
      <c r="C242" s="239"/>
      <c r="D242" s="231" t="s">
        <v>133</v>
      </c>
      <c r="E242" s="240" t="s">
        <v>1</v>
      </c>
      <c r="F242" s="241" t="s">
        <v>285</v>
      </c>
      <c r="G242" s="239"/>
      <c r="H242" s="242">
        <v>944.15999999999997</v>
      </c>
      <c r="I242" s="243"/>
      <c r="J242" s="239"/>
      <c r="K242" s="239"/>
      <c r="L242" s="244"/>
      <c r="M242" s="245"/>
      <c r="N242" s="246"/>
      <c r="O242" s="246"/>
      <c r="P242" s="246"/>
      <c r="Q242" s="246"/>
      <c r="R242" s="246"/>
      <c r="S242" s="246"/>
      <c r="T242" s="247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8" t="s">
        <v>133</v>
      </c>
      <c r="AU242" s="248" t="s">
        <v>83</v>
      </c>
      <c r="AV242" s="13" t="s">
        <v>83</v>
      </c>
      <c r="AW242" s="13" t="s">
        <v>30</v>
      </c>
      <c r="AX242" s="13" t="s">
        <v>73</v>
      </c>
      <c r="AY242" s="248" t="s">
        <v>118</v>
      </c>
    </row>
    <row r="243" s="13" customFormat="1">
      <c r="A243" s="13"/>
      <c r="B243" s="238"/>
      <c r="C243" s="239"/>
      <c r="D243" s="231" t="s">
        <v>133</v>
      </c>
      <c r="E243" s="240" t="s">
        <v>1</v>
      </c>
      <c r="F243" s="241" t="s">
        <v>286</v>
      </c>
      <c r="G243" s="239"/>
      <c r="H243" s="242">
        <v>486.04000000000002</v>
      </c>
      <c r="I243" s="243"/>
      <c r="J243" s="239"/>
      <c r="K243" s="239"/>
      <c r="L243" s="244"/>
      <c r="M243" s="245"/>
      <c r="N243" s="246"/>
      <c r="O243" s="246"/>
      <c r="P243" s="246"/>
      <c r="Q243" s="246"/>
      <c r="R243" s="246"/>
      <c r="S243" s="246"/>
      <c r="T243" s="247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8" t="s">
        <v>133</v>
      </c>
      <c r="AU243" s="248" t="s">
        <v>83</v>
      </c>
      <c r="AV243" s="13" t="s">
        <v>83</v>
      </c>
      <c r="AW243" s="13" t="s">
        <v>30</v>
      </c>
      <c r="AX243" s="13" t="s">
        <v>73</v>
      </c>
      <c r="AY243" s="248" t="s">
        <v>118</v>
      </c>
    </row>
    <row r="244" s="13" customFormat="1">
      <c r="A244" s="13"/>
      <c r="B244" s="238"/>
      <c r="C244" s="239"/>
      <c r="D244" s="231" t="s">
        <v>133</v>
      </c>
      <c r="E244" s="240" t="s">
        <v>1</v>
      </c>
      <c r="F244" s="241" t="s">
        <v>287</v>
      </c>
      <c r="G244" s="239"/>
      <c r="H244" s="242">
        <v>120</v>
      </c>
      <c r="I244" s="243"/>
      <c r="J244" s="239"/>
      <c r="K244" s="239"/>
      <c r="L244" s="244"/>
      <c r="M244" s="245"/>
      <c r="N244" s="246"/>
      <c r="O244" s="246"/>
      <c r="P244" s="246"/>
      <c r="Q244" s="246"/>
      <c r="R244" s="246"/>
      <c r="S244" s="246"/>
      <c r="T244" s="247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8" t="s">
        <v>133</v>
      </c>
      <c r="AU244" s="248" t="s">
        <v>83</v>
      </c>
      <c r="AV244" s="13" t="s">
        <v>83</v>
      </c>
      <c r="AW244" s="13" t="s">
        <v>30</v>
      </c>
      <c r="AX244" s="13" t="s">
        <v>73</v>
      </c>
      <c r="AY244" s="248" t="s">
        <v>118</v>
      </c>
    </row>
    <row r="245" s="14" customFormat="1">
      <c r="A245" s="14"/>
      <c r="B245" s="249"/>
      <c r="C245" s="250"/>
      <c r="D245" s="231" t="s">
        <v>133</v>
      </c>
      <c r="E245" s="251" t="s">
        <v>1</v>
      </c>
      <c r="F245" s="252" t="s">
        <v>135</v>
      </c>
      <c r="G245" s="250"/>
      <c r="H245" s="253">
        <v>1550.2000000000001</v>
      </c>
      <c r="I245" s="254"/>
      <c r="J245" s="250"/>
      <c r="K245" s="250"/>
      <c r="L245" s="255"/>
      <c r="M245" s="256"/>
      <c r="N245" s="257"/>
      <c r="O245" s="257"/>
      <c r="P245" s="257"/>
      <c r="Q245" s="257"/>
      <c r="R245" s="257"/>
      <c r="S245" s="257"/>
      <c r="T245" s="258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9" t="s">
        <v>133</v>
      </c>
      <c r="AU245" s="259" t="s">
        <v>83</v>
      </c>
      <c r="AV245" s="14" t="s">
        <v>124</v>
      </c>
      <c r="AW245" s="14" t="s">
        <v>30</v>
      </c>
      <c r="AX245" s="14" t="s">
        <v>81</v>
      </c>
      <c r="AY245" s="259" t="s">
        <v>118</v>
      </c>
    </row>
    <row r="246" s="2" customFormat="1" ht="37.8" customHeight="1">
      <c r="A246" s="38"/>
      <c r="B246" s="39"/>
      <c r="C246" s="218" t="s">
        <v>288</v>
      </c>
      <c r="D246" s="218" t="s">
        <v>120</v>
      </c>
      <c r="E246" s="219" t="s">
        <v>289</v>
      </c>
      <c r="F246" s="220" t="s">
        <v>290</v>
      </c>
      <c r="G246" s="221" t="s">
        <v>139</v>
      </c>
      <c r="H246" s="222">
        <v>4650.6000000000004</v>
      </c>
      <c r="I246" s="223"/>
      <c r="J246" s="224">
        <f>ROUND(I246*H246,2)</f>
        <v>0</v>
      </c>
      <c r="K246" s="220" t="s">
        <v>129</v>
      </c>
      <c r="L246" s="44"/>
      <c r="M246" s="225" t="s">
        <v>1</v>
      </c>
      <c r="N246" s="226" t="s">
        <v>38</v>
      </c>
      <c r="O246" s="91"/>
      <c r="P246" s="227">
        <f>O246*H246</f>
        <v>0</v>
      </c>
      <c r="Q246" s="227">
        <v>0</v>
      </c>
      <c r="R246" s="227">
        <f>Q246*H246</f>
        <v>0</v>
      </c>
      <c r="S246" s="227">
        <v>0</v>
      </c>
      <c r="T246" s="228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29" t="s">
        <v>124</v>
      </c>
      <c r="AT246" s="229" t="s">
        <v>120</v>
      </c>
      <c r="AU246" s="229" t="s">
        <v>83</v>
      </c>
      <c r="AY246" s="17" t="s">
        <v>118</v>
      </c>
      <c r="BE246" s="230">
        <f>IF(N246="základní",J246,0)</f>
        <v>0</v>
      </c>
      <c r="BF246" s="230">
        <f>IF(N246="snížená",J246,0)</f>
        <v>0</v>
      </c>
      <c r="BG246" s="230">
        <f>IF(N246="zákl. přenesená",J246,0)</f>
        <v>0</v>
      </c>
      <c r="BH246" s="230">
        <f>IF(N246="sníž. přenesená",J246,0)</f>
        <v>0</v>
      </c>
      <c r="BI246" s="230">
        <f>IF(N246="nulová",J246,0)</f>
        <v>0</v>
      </c>
      <c r="BJ246" s="17" t="s">
        <v>81</v>
      </c>
      <c r="BK246" s="230">
        <f>ROUND(I246*H246,2)</f>
        <v>0</v>
      </c>
      <c r="BL246" s="17" t="s">
        <v>124</v>
      </c>
      <c r="BM246" s="229" t="s">
        <v>291</v>
      </c>
    </row>
    <row r="247" s="2" customFormat="1">
      <c r="A247" s="38"/>
      <c r="B247" s="39"/>
      <c r="C247" s="40"/>
      <c r="D247" s="231" t="s">
        <v>125</v>
      </c>
      <c r="E247" s="40"/>
      <c r="F247" s="232" t="s">
        <v>292</v>
      </c>
      <c r="G247" s="40"/>
      <c r="H247" s="40"/>
      <c r="I247" s="233"/>
      <c r="J247" s="40"/>
      <c r="K247" s="40"/>
      <c r="L247" s="44"/>
      <c r="M247" s="234"/>
      <c r="N247" s="235"/>
      <c r="O247" s="91"/>
      <c r="P247" s="91"/>
      <c r="Q247" s="91"/>
      <c r="R247" s="91"/>
      <c r="S247" s="91"/>
      <c r="T247" s="92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125</v>
      </c>
      <c r="AU247" s="17" t="s">
        <v>83</v>
      </c>
    </row>
    <row r="248" s="2" customFormat="1">
      <c r="A248" s="38"/>
      <c r="B248" s="39"/>
      <c r="C248" s="40"/>
      <c r="D248" s="236" t="s">
        <v>131</v>
      </c>
      <c r="E248" s="40"/>
      <c r="F248" s="237" t="s">
        <v>293</v>
      </c>
      <c r="G248" s="40"/>
      <c r="H248" s="40"/>
      <c r="I248" s="233"/>
      <c r="J248" s="40"/>
      <c r="K248" s="40"/>
      <c r="L248" s="44"/>
      <c r="M248" s="234"/>
      <c r="N248" s="235"/>
      <c r="O248" s="91"/>
      <c r="P248" s="91"/>
      <c r="Q248" s="91"/>
      <c r="R248" s="91"/>
      <c r="S248" s="91"/>
      <c r="T248" s="92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131</v>
      </c>
      <c r="AU248" s="17" t="s">
        <v>83</v>
      </c>
    </row>
    <row r="249" s="13" customFormat="1">
      <c r="A249" s="13"/>
      <c r="B249" s="238"/>
      <c r="C249" s="239"/>
      <c r="D249" s="231" t="s">
        <v>133</v>
      </c>
      <c r="E249" s="240" t="s">
        <v>1</v>
      </c>
      <c r="F249" s="241" t="s">
        <v>285</v>
      </c>
      <c r="G249" s="239"/>
      <c r="H249" s="242">
        <v>944.15999999999997</v>
      </c>
      <c r="I249" s="243"/>
      <c r="J249" s="239"/>
      <c r="K249" s="239"/>
      <c r="L249" s="244"/>
      <c r="M249" s="245"/>
      <c r="N249" s="246"/>
      <c r="O249" s="246"/>
      <c r="P249" s="246"/>
      <c r="Q249" s="246"/>
      <c r="R249" s="246"/>
      <c r="S249" s="246"/>
      <c r="T249" s="247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8" t="s">
        <v>133</v>
      </c>
      <c r="AU249" s="248" t="s">
        <v>83</v>
      </c>
      <c r="AV249" s="13" t="s">
        <v>83</v>
      </c>
      <c r="AW249" s="13" t="s">
        <v>30</v>
      </c>
      <c r="AX249" s="13" t="s">
        <v>73</v>
      </c>
      <c r="AY249" s="248" t="s">
        <v>118</v>
      </c>
    </row>
    <row r="250" s="13" customFormat="1">
      <c r="A250" s="13"/>
      <c r="B250" s="238"/>
      <c r="C250" s="239"/>
      <c r="D250" s="231" t="s">
        <v>133</v>
      </c>
      <c r="E250" s="240" t="s">
        <v>1</v>
      </c>
      <c r="F250" s="241" t="s">
        <v>286</v>
      </c>
      <c r="G250" s="239"/>
      <c r="H250" s="242">
        <v>486.04000000000002</v>
      </c>
      <c r="I250" s="243"/>
      <c r="J250" s="239"/>
      <c r="K250" s="239"/>
      <c r="L250" s="244"/>
      <c r="M250" s="245"/>
      <c r="N250" s="246"/>
      <c r="O250" s="246"/>
      <c r="P250" s="246"/>
      <c r="Q250" s="246"/>
      <c r="R250" s="246"/>
      <c r="S250" s="246"/>
      <c r="T250" s="247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8" t="s">
        <v>133</v>
      </c>
      <c r="AU250" s="248" t="s">
        <v>83</v>
      </c>
      <c r="AV250" s="13" t="s">
        <v>83</v>
      </c>
      <c r="AW250" s="13" t="s">
        <v>30</v>
      </c>
      <c r="AX250" s="13" t="s">
        <v>73</v>
      </c>
      <c r="AY250" s="248" t="s">
        <v>118</v>
      </c>
    </row>
    <row r="251" s="13" customFormat="1">
      <c r="A251" s="13"/>
      <c r="B251" s="238"/>
      <c r="C251" s="239"/>
      <c r="D251" s="231" t="s">
        <v>133</v>
      </c>
      <c r="E251" s="240" t="s">
        <v>1</v>
      </c>
      <c r="F251" s="241" t="s">
        <v>287</v>
      </c>
      <c r="G251" s="239"/>
      <c r="H251" s="242">
        <v>120</v>
      </c>
      <c r="I251" s="243"/>
      <c r="J251" s="239"/>
      <c r="K251" s="239"/>
      <c r="L251" s="244"/>
      <c r="M251" s="245"/>
      <c r="N251" s="246"/>
      <c r="O251" s="246"/>
      <c r="P251" s="246"/>
      <c r="Q251" s="246"/>
      <c r="R251" s="246"/>
      <c r="S251" s="246"/>
      <c r="T251" s="247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8" t="s">
        <v>133</v>
      </c>
      <c r="AU251" s="248" t="s">
        <v>83</v>
      </c>
      <c r="AV251" s="13" t="s">
        <v>83</v>
      </c>
      <c r="AW251" s="13" t="s">
        <v>30</v>
      </c>
      <c r="AX251" s="13" t="s">
        <v>73</v>
      </c>
      <c r="AY251" s="248" t="s">
        <v>118</v>
      </c>
    </row>
    <row r="252" s="14" customFormat="1">
      <c r="A252" s="14"/>
      <c r="B252" s="249"/>
      <c r="C252" s="250"/>
      <c r="D252" s="231" t="s">
        <v>133</v>
      </c>
      <c r="E252" s="251" t="s">
        <v>1</v>
      </c>
      <c r="F252" s="252" t="s">
        <v>135</v>
      </c>
      <c r="G252" s="250"/>
      <c r="H252" s="253">
        <v>1550.2000000000001</v>
      </c>
      <c r="I252" s="254"/>
      <c r="J252" s="250"/>
      <c r="K252" s="250"/>
      <c r="L252" s="255"/>
      <c r="M252" s="256"/>
      <c r="N252" s="257"/>
      <c r="O252" s="257"/>
      <c r="P252" s="257"/>
      <c r="Q252" s="257"/>
      <c r="R252" s="257"/>
      <c r="S252" s="257"/>
      <c r="T252" s="258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9" t="s">
        <v>133</v>
      </c>
      <c r="AU252" s="259" t="s">
        <v>83</v>
      </c>
      <c r="AV252" s="14" t="s">
        <v>124</v>
      </c>
      <c r="AW252" s="14" t="s">
        <v>30</v>
      </c>
      <c r="AX252" s="14" t="s">
        <v>73</v>
      </c>
      <c r="AY252" s="259" t="s">
        <v>118</v>
      </c>
    </row>
    <row r="253" s="13" customFormat="1">
      <c r="A253" s="13"/>
      <c r="B253" s="238"/>
      <c r="C253" s="239"/>
      <c r="D253" s="231" t="s">
        <v>133</v>
      </c>
      <c r="E253" s="240" t="s">
        <v>1</v>
      </c>
      <c r="F253" s="241" t="s">
        <v>294</v>
      </c>
      <c r="G253" s="239"/>
      <c r="H253" s="242">
        <v>4650.6000000000004</v>
      </c>
      <c r="I253" s="243"/>
      <c r="J253" s="239"/>
      <c r="K253" s="239"/>
      <c r="L253" s="244"/>
      <c r="M253" s="245"/>
      <c r="N253" s="246"/>
      <c r="O253" s="246"/>
      <c r="P253" s="246"/>
      <c r="Q253" s="246"/>
      <c r="R253" s="246"/>
      <c r="S253" s="246"/>
      <c r="T253" s="247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8" t="s">
        <v>133</v>
      </c>
      <c r="AU253" s="248" t="s">
        <v>83</v>
      </c>
      <c r="AV253" s="13" t="s">
        <v>83</v>
      </c>
      <c r="AW253" s="13" t="s">
        <v>30</v>
      </c>
      <c r="AX253" s="13" t="s">
        <v>73</v>
      </c>
      <c r="AY253" s="248" t="s">
        <v>118</v>
      </c>
    </row>
    <row r="254" s="14" customFormat="1">
      <c r="A254" s="14"/>
      <c r="B254" s="249"/>
      <c r="C254" s="250"/>
      <c r="D254" s="231" t="s">
        <v>133</v>
      </c>
      <c r="E254" s="251" t="s">
        <v>1</v>
      </c>
      <c r="F254" s="252" t="s">
        <v>135</v>
      </c>
      <c r="G254" s="250"/>
      <c r="H254" s="253">
        <v>4650.6000000000004</v>
      </c>
      <c r="I254" s="254"/>
      <c r="J254" s="250"/>
      <c r="K254" s="250"/>
      <c r="L254" s="255"/>
      <c r="M254" s="256"/>
      <c r="N254" s="257"/>
      <c r="O254" s="257"/>
      <c r="P254" s="257"/>
      <c r="Q254" s="257"/>
      <c r="R254" s="257"/>
      <c r="S254" s="257"/>
      <c r="T254" s="258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9" t="s">
        <v>133</v>
      </c>
      <c r="AU254" s="259" t="s">
        <v>83</v>
      </c>
      <c r="AV254" s="14" t="s">
        <v>124</v>
      </c>
      <c r="AW254" s="14" t="s">
        <v>30</v>
      </c>
      <c r="AX254" s="14" t="s">
        <v>81</v>
      </c>
      <c r="AY254" s="259" t="s">
        <v>118</v>
      </c>
    </row>
    <row r="255" s="2" customFormat="1" ht="24.15" customHeight="1">
      <c r="A255" s="38"/>
      <c r="B255" s="39"/>
      <c r="C255" s="218" t="s">
        <v>213</v>
      </c>
      <c r="D255" s="218" t="s">
        <v>120</v>
      </c>
      <c r="E255" s="219" t="s">
        <v>295</v>
      </c>
      <c r="F255" s="220" t="s">
        <v>296</v>
      </c>
      <c r="G255" s="221" t="s">
        <v>139</v>
      </c>
      <c r="H255" s="222">
        <v>1564.52</v>
      </c>
      <c r="I255" s="223"/>
      <c r="J255" s="224">
        <f>ROUND(I255*H255,2)</f>
        <v>0</v>
      </c>
      <c r="K255" s="220" t="s">
        <v>129</v>
      </c>
      <c r="L255" s="44"/>
      <c r="M255" s="225" t="s">
        <v>1</v>
      </c>
      <c r="N255" s="226" t="s">
        <v>38</v>
      </c>
      <c r="O255" s="91"/>
      <c r="P255" s="227">
        <f>O255*H255</f>
        <v>0</v>
      </c>
      <c r="Q255" s="227">
        <v>0</v>
      </c>
      <c r="R255" s="227">
        <f>Q255*H255</f>
        <v>0</v>
      </c>
      <c r="S255" s="227">
        <v>0</v>
      </c>
      <c r="T255" s="228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29" t="s">
        <v>124</v>
      </c>
      <c r="AT255" s="229" t="s">
        <v>120</v>
      </c>
      <c r="AU255" s="229" t="s">
        <v>83</v>
      </c>
      <c r="AY255" s="17" t="s">
        <v>118</v>
      </c>
      <c r="BE255" s="230">
        <f>IF(N255="základní",J255,0)</f>
        <v>0</v>
      </c>
      <c r="BF255" s="230">
        <f>IF(N255="snížená",J255,0)</f>
        <v>0</v>
      </c>
      <c r="BG255" s="230">
        <f>IF(N255="zákl. přenesená",J255,0)</f>
        <v>0</v>
      </c>
      <c r="BH255" s="230">
        <f>IF(N255="sníž. přenesená",J255,0)</f>
        <v>0</v>
      </c>
      <c r="BI255" s="230">
        <f>IF(N255="nulová",J255,0)</f>
        <v>0</v>
      </c>
      <c r="BJ255" s="17" t="s">
        <v>81</v>
      </c>
      <c r="BK255" s="230">
        <f>ROUND(I255*H255,2)</f>
        <v>0</v>
      </c>
      <c r="BL255" s="17" t="s">
        <v>124</v>
      </c>
      <c r="BM255" s="229" t="s">
        <v>297</v>
      </c>
    </row>
    <row r="256" s="2" customFormat="1">
      <c r="A256" s="38"/>
      <c r="B256" s="39"/>
      <c r="C256" s="40"/>
      <c r="D256" s="231" t="s">
        <v>125</v>
      </c>
      <c r="E256" s="40"/>
      <c r="F256" s="232" t="s">
        <v>298</v>
      </c>
      <c r="G256" s="40"/>
      <c r="H256" s="40"/>
      <c r="I256" s="233"/>
      <c r="J256" s="40"/>
      <c r="K256" s="40"/>
      <c r="L256" s="44"/>
      <c r="M256" s="234"/>
      <c r="N256" s="235"/>
      <c r="O256" s="91"/>
      <c r="P256" s="91"/>
      <c r="Q256" s="91"/>
      <c r="R256" s="91"/>
      <c r="S256" s="91"/>
      <c r="T256" s="92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125</v>
      </c>
      <c r="AU256" s="17" t="s">
        <v>83</v>
      </c>
    </row>
    <row r="257" s="2" customFormat="1">
      <c r="A257" s="38"/>
      <c r="B257" s="39"/>
      <c r="C257" s="40"/>
      <c r="D257" s="236" t="s">
        <v>131</v>
      </c>
      <c r="E257" s="40"/>
      <c r="F257" s="237" t="s">
        <v>299</v>
      </c>
      <c r="G257" s="40"/>
      <c r="H257" s="40"/>
      <c r="I257" s="233"/>
      <c r="J257" s="40"/>
      <c r="K257" s="40"/>
      <c r="L257" s="44"/>
      <c r="M257" s="234"/>
      <c r="N257" s="235"/>
      <c r="O257" s="91"/>
      <c r="P257" s="91"/>
      <c r="Q257" s="91"/>
      <c r="R257" s="91"/>
      <c r="S257" s="91"/>
      <c r="T257" s="92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131</v>
      </c>
      <c r="AU257" s="17" t="s">
        <v>83</v>
      </c>
    </row>
    <row r="258" s="15" customFormat="1">
      <c r="A258" s="15"/>
      <c r="B258" s="260"/>
      <c r="C258" s="261"/>
      <c r="D258" s="231" t="s">
        <v>133</v>
      </c>
      <c r="E258" s="262" t="s">
        <v>1</v>
      </c>
      <c r="F258" s="263" t="s">
        <v>300</v>
      </c>
      <c r="G258" s="261"/>
      <c r="H258" s="262" t="s">
        <v>1</v>
      </c>
      <c r="I258" s="264"/>
      <c r="J258" s="261"/>
      <c r="K258" s="261"/>
      <c r="L258" s="265"/>
      <c r="M258" s="266"/>
      <c r="N258" s="267"/>
      <c r="O258" s="267"/>
      <c r="P258" s="267"/>
      <c r="Q258" s="267"/>
      <c r="R258" s="267"/>
      <c r="S258" s="267"/>
      <c r="T258" s="268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69" t="s">
        <v>133</v>
      </c>
      <c r="AU258" s="269" t="s">
        <v>83</v>
      </c>
      <c r="AV258" s="15" t="s">
        <v>81</v>
      </c>
      <c r="AW258" s="15" t="s">
        <v>30</v>
      </c>
      <c r="AX258" s="15" t="s">
        <v>73</v>
      </c>
      <c r="AY258" s="269" t="s">
        <v>118</v>
      </c>
    </row>
    <row r="259" s="13" customFormat="1">
      <c r="A259" s="13"/>
      <c r="B259" s="238"/>
      <c r="C259" s="239"/>
      <c r="D259" s="231" t="s">
        <v>133</v>
      </c>
      <c r="E259" s="240" t="s">
        <v>1</v>
      </c>
      <c r="F259" s="241" t="s">
        <v>285</v>
      </c>
      <c r="G259" s="239"/>
      <c r="H259" s="242">
        <v>944.15999999999997</v>
      </c>
      <c r="I259" s="243"/>
      <c r="J259" s="239"/>
      <c r="K259" s="239"/>
      <c r="L259" s="244"/>
      <c r="M259" s="245"/>
      <c r="N259" s="246"/>
      <c r="O259" s="246"/>
      <c r="P259" s="246"/>
      <c r="Q259" s="246"/>
      <c r="R259" s="246"/>
      <c r="S259" s="246"/>
      <c r="T259" s="247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8" t="s">
        <v>133</v>
      </c>
      <c r="AU259" s="248" t="s">
        <v>83</v>
      </c>
      <c r="AV259" s="13" t="s">
        <v>83</v>
      </c>
      <c r="AW259" s="13" t="s">
        <v>30</v>
      </c>
      <c r="AX259" s="13" t="s">
        <v>73</v>
      </c>
      <c r="AY259" s="248" t="s">
        <v>118</v>
      </c>
    </row>
    <row r="260" s="13" customFormat="1">
      <c r="A260" s="13"/>
      <c r="B260" s="238"/>
      <c r="C260" s="239"/>
      <c r="D260" s="231" t="s">
        <v>133</v>
      </c>
      <c r="E260" s="240" t="s">
        <v>1</v>
      </c>
      <c r="F260" s="241" t="s">
        <v>286</v>
      </c>
      <c r="G260" s="239"/>
      <c r="H260" s="242">
        <v>486.04000000000002</v>
      </c>
      <c r="I260" s="243"/>
      <c r="J260" s="239"/>
      <c r="K260" s="239"/>
      <c r="L260" s="244"/>
      <c r="M260" s="245"/>
      <c r="N260" s="246"/>
      <c r="O260" s="246"/>
      <c r="P260" s="246"/>
      <c r="Q260" s="246"/>
      <c r="R260" s="246"/>
      <c r="S260" s="246"/>
      <c r="T260" s="247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8" t="s">
        <v>133</v>
      </c>
      <c r="AU260" s="248" t="s">
        <v>83</v>
      </c>
      <c r="AV260" s="13" t="s">
        <v>83</v>
      </c>
      <c r="AW260" s="13" t="s">
        <v>30</v>
      </c>
      <c r="AX260" s="13" t="s">
        <v>73</v>
      </c>
      <c r="AY260" s="248" t="s">
        <v>118</v>
      </c>
    </row>
    <row r="261" s="13" customFormat="1">
      <c r="A261" s="13"/>
      <c r="B261" s="238"/>
      <c r="C261" s="239"/>
      <c r="D261" s="231" t="s">
        <v>133</v>
      </c>
      <c r="E261" s="240" t="s">
        <v>1</v>
      </c>
      <c r="F261" s="241" t="s">
        <v>287</v>
      </c>
      <c r="G261" s="239"/>
      <c r="H261" s="242">
        <v>120</v>
      </c>
      <c r="I261" s="243"/>
      <c r="J261" s="239"/>
      <c r="K261" s="239"/>
      <c r="L261" s="244"/>
      <c r="M261" s="245"/>
      <c r="N261" s="246"/>
      <c r="O261" s="246"/>
      <c r="P261" s="246"/>
      <c r="Q261" s="246"/>
      <c r="R261" s="246"/>
      <c r="S261" s="246"/>
      <c r="T261" s="247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8" t="s">
        <v>133</v>
      </c>
      <c r="AU261" s="248" t="s">
        <v>83</v>
      </c>
      <c r="AV261" s="13" t="s">
        <v>83</v>
      </c>
      <c r="AW261" s="13" t="s">
        <v>30</v>
      </c>
      <c r="AX261" s="13" t="s">
        <v>73</v>
      </c>
      <c r="AY261" s="248" t="s">
        <v>118</v>
      </c>
    </row>
    <row r="262" s="13" customFormat="1">
      <c r="A262" s="13"/>
      <c r="B262" s="238"/>
      <c r="C262" s="239"/>
      <c r="D262" s="231" t="s">
        <v>133</v>
      </c>
      <c r="E262" s="240" t="s">
        <v>1</v>
      </c>
      <c r="F262" s="241" t="s">
        <v>279</v>
      </c>
      <c r="G262" s="239"/>
      <c r="H262" s="242">
        <v>14.32</v>
      </c>
      <c r="I262" s="243"/>
      <c r="J262" s="239"/>
      <c r="K262" s="239"/>
      <c r="L262" s="244"/>
      <c r="M262" s="245"/>
      <c r="N262" s="246"/>
      <c r="O262" s="246"/>
      <c r="P262" s="246"/>
      <c r="Q262" s="246"/>
      <c r="R262" s="246"/>
      <c r="S262" s="246"/>
      <c r="T262" s="247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8" t="s">
        <v>133</v>
      </c>
      <c r="AU262" s="248" t="s">
        <v>83</v>
      </c>
      <c r="AV262" s="13" t="s">
        <v>83</v>
      </c>
      <c r="AW262" s="13" t="s">
        <v>30</v>
      </c>
      <c r="AX262" s="13" t="s">
        <v>73</v>
      </c>
      <c r="AY262" s="248" t="s">
        <v>118</v>
      </c>
    </row>
    <row r="263" s="14" customFormat="1">
      <c r="A263" s="14"/>
      <c r="B263" s="249"/>
      <c r="C263" s="250"/>
      <c r="D263" s="231" t="s">
        <v>133</v>
      </c>
      <c r="E263" s="251" t="s">
        <v>1</v>
      </c>
      <c r="F263" s="252" t="s">
        <v>135</v>
      </c>
      <c r="G263" s="250"/>
      <c r="H263" s="253">
        <v>1564.52</v>
      </c>
      <c r="I263" s="254"/>
      <c r="J263" s="250"/>
      <c r="K263" s="250"/>
      <c r="L263" s="255"/>
      <c r="M263" s="256"/>
      <c r="N263" s="257"/>
      <c r="O263" s="257"/>
      <c r="P263" s="257"/>
      <c r="Q263" s="257"/>
      <c r="R263" s="257"/>
      <c r="S263" s="257"/>
      <c r="T263" s="258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9" t="s">
        <v>133</v>
      </c>
      <c r="AU263" s="259" t="s">
        <v>83</v>
      </c>
      <c r="AV263" s="14" t="s">
        <v>124</v>
      </c>
      <c r="AW263" s="14" t="s">
        <v>30</v>
      </c>
      <c r="AX263" s="14" t="s">
        <v>81</v>
      </c>
      <c r="AY263" s="259" t="s">
        <v>118</v>
      </c>
    </row>
    <row r="264" s="2" customFormat="1" ht="44.25" customHeight="1">
      <c r="A264" s="38"/>
      <c r="B264" s="39"/>
      <c r="C264" s="218" t="s">
        <v>301</v>
      </c>
      <c r="D264" s="218" t="s">
        <v>120</v>
      </c>
      <c r="E264" s="219" t="s">
        <v>302</v>
      </c>
      <c r="F264" s="220" t="s">
        <v>303</v>
      </c>
      <c r="G264" s="221" t="s">
        <v>271</v>
      </c>
      <c r="H264" s="222">
        <v>2790.3600000000001</v>
      </c>
      <c r="I264" s="223"/>
      <c r="J264" s="224">
        <f>ROUND(I264*H264,2)</f>
        <v>0</v>
      </c>
      <c r="K264" s="220" t="s">
        <v>1</v>
      </c>
      <c r="L264" s="44"/>
      <c r="M264" s="225" t="s">
        <v>1</v>
      </c>
      <c r="N264" s="226" t="s">
        <v>38</v>
      </c>
      <c r="O264" s="91"/>
      <c r="P264" s="227">
        <f>O264*H264</f>
        <v>0</v>
      </c>
      <c r="Q264" s="227">
        <v>0</v>
      </c>
      <c r="R264" s="227">
        <f>Q264*H264</f>
        <v>0</v>
      </c>
      <c r="S264" s="227">
        <v>0</v>
      </c>
      <c r="T264" s="228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29" t="s">
        <v>124</v>
      </c>
      <c r="AT264" s="229" t="s">
        <v>120</v>
      </c>
      <c r="AU264" s="229" t="s">
        <v>83</v>
      </c>
      <c r="AY264" s="17" t="s">
        <v>118</v>
      </c>
      <c r="BE264" s="230">
        <f>IF(N264="základní",J264,0)</f>
        <v>0</v>
      </c>
      <c r="BF264" s="230">
        <f>IF(N264="snížená",J264,0)</f>
        <v>0</v>
      </c>
      <c r="BG264" s="230">
        <f>IF(N264="zákl. přenesená",J264,0)</f>
        <v>0</v>
      </c>
      <c r="BH264" s="230">
        <f>IF(N264="sníž. přenesená",J264,0)</f>
        <v>0</v>
      </c>
      <c r="BI264" s="230">
        <f>IF(N264="nulová",J264,0)</f>
        <v>0</v>
      </c>
      <c r="BJ264" s="17" t="s">
        <v>81</v>
      </c>
      <c r="BK264" s="230">
        <f>ROUND(I264*H264,2)</f>
        <v>0</v>
      </c>
      <c r="BL264" s="17" t="s">
        <v>124</v>
      </c>
      <c r="BM264" s="229" t="s">
        <v>304</v>
      </c>
    </row>
    <row r="265" s="2" customFormat="1">
      <c r="A265" s="38"/>
      <c r="B265" s="39"/>
      <c r="C265" s="40"/>
      <c r="D265" s="231" t="s">
        <v>125</v>
      </c>
      <c r="E265" s="40"/>
      <c r="F265" s="232" t="s">
        <v>303</v>
      </c>
      <c r="G265" s="40"/>
      <c r="H265" s="40"/>
      <c r="I265" s="233"/>
      <c r="J265" s="40"/>
      <c r="K265" s="40"/>
      <c r="L265" s="44"/>
      <c r="M265" s="234"/>
      <c r="N265" s="235"/>
      <c r="O265" s="91"/>
      <c r="P265" s="91"/>
      <c r="Q265" s="91"/>
      <c r="R265" s="91"/>
      <c r="S265" s="91"/>
      <c r="T265" s="92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7" t="s">
        <v>125</v>
      </c>
      <c r="AU265" s="17" t="s">
        <v>83</v>
      </c>
    </row>
    <row r="266" s="13" customFormat="1">
      <c r="A266" s="13"/>
      <c r="B266" s="238"/>
      <c r="C266" s="239"/>
      <c r="D266" s="231" t="s">
        <v>133</v>
      </c>
      <c r="E266" s="240" t="s">
        <v>1</v>
      </c>
      <c r="F266" s="241" t="s">
        <v>276</v>
      </c>
      <c r="G266" s="239"/>
      <c r="H266" s="242">
        <v>1699.4880000000001</v>
      </c>
      <c r="I266" s="243"/>
      <c r="J266" s="239"/>
      <c r="K266" s="239"/>
      <c r="L266" s="244"/>
      <c r="M266" s="245"/>
      <c r="N266" s="246"/>
      <c r="O266" s="246"/>
      <c r="P266" s="246"/>
      <c r="Q266" s="246"/>
      <c r="R266" s="246"/>
      <c r="S266" s="246"/>
      <c r="T266" s="247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8" t="s">
        <v>133</v>
      </c>
      <c r="AU266" s="248" t="s">
        <v>83</v>
      </c>
      <c r="AV266" s="13" t="s">
        <v>83</v>
      </c>
      <c r="AW266" s="13" t="s">
        <v>30</v>
      </c>
      <c r="AX266" s="13" t="s">
        <v>73</v>
      </c>
      <c r="AY266" s="248" t="s">
        <v>118</v>
      </c>
    </row>
    <row r="267" s="13" customFormat="1">
      <c r="A267" s="13"/>
      <c r="B267" s="238"/>
      <c r="C267" s="239"/>
      <c r="D267" s="231" t="s">
        <v>133</v>
      </c>
      <c r="E267" s="240" t="s">
        <v>1</v>
      </c>
      <c r="F267" s="241" t="s">
        <v>277</v>
      </c>
      <c r="G267" s="239"/>
      <c r="H267" s="242">
        <v>874.87199999999996</v>
      </c>
      <c r="I267" s="243"/>
      <c r="J267" s="239"/>
      <c r="K267" s="239"/>
      <c r="L267" s="244"/>
      <c r="M267" s="245"/>
      <c r="N267" s="246"/>
      <c r="O267" s="246"/>
      <c r="P267" s="246"/>
      <c r="Q267" s="246"/>
      <c r="R267" s="246"/>
      <c r="S267" s="246"/>
      <c r="T267" s="247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8" t="s">
        <v>133</v>
      </c>
      <c r="AU267" s="248" t="s">
        <v>83</v>
      </c>
      <c r="AV267" s="13" t="s">
        <v>83</v>
      </c>
      <c r="AW267" s="13" t="s">
        <v>30</v>
      </c>
      <c r="AX267" s="13" t="s">
        <v>73</v>
      </c>
      <c r="AY267" s="248" t="s">
        <v>118</v>
      </c>
    </row>
    <row r="268" s="13" customFormat="1">
      <c r="A268" s="13"/>
      <c r="B268" s="238"/>
      <c r="C268" s="239"/>
      <c r="D268" s="231" t="s">
        <v>133</v>
      </c>
      <c r="E268" s="240" t="s">
        <v>1</v>
      </c>
      <c r="F268" s="241" t="s">
        <v>278</v>
      </c>
      <c r="G268" s="239"/>
      <c r="H268" s="242">
        <v>216</v>
      </c>
      <c r="I268" s="243"/>
      <c r="J268" s="239"/>
      <c r="K268" s="239"/>
      <c r="L268" s="244"/>
      <c r="M268" s="245"/>
      <c r="N268" s="246"/>
      <c r="O268" s="246"/>
      <c r="P268" s="246"/>
      <c r="Q268" s="246"/>
      <c r="R268" s="246"/>
      <c r="S268" s="246"/>
      <c r="T268" s="247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8" t="s">
        <v>133</v>
      </c>
      <c r="AU268" s="248" t="s">
        <v>83</v>
      </c>
      <c r="AV268" s="13" t="s">
        <v>83</v>
      </c>
      <c r="AW268" s="13" t="s">
        <v>30</v>
      </c>
      <c r="AX268" s="13" t="s">
        <v>73</v>
      </c>
      <c r="AY268" s="248" t="s">
        <v>118</v>
      </c>
    </row>
    <row r="269" s="14" customFormat="1">
      <c r="A269" s="14"/>
      <c r="B269" s="249"/>
      <c r="C269" s="250"/>
      <c r="D269" s="231" t="s">
        <v>133</v>
      </c>
      <c r="E269" s="251" t="s">
        <v>1</v>
      </c>
      <c r="F269" s="252" t="s">
        <v>135</v>
      </c>
      <c r="G269" s="250"/>
      <c r="H269" s="253">
        <v>2790.3600000000001</v>
      </c>
      <c r="I269" s="254"/>
      <c r="J269" s="250"/>
      <c r="K269" s="250"/>
      <c r="L269" s="255"/>
      <c r="M269" s="256"/>
      <c r="N269" s="257"/>
      <c r="O269" s="257"/>
      <c r="P269" s="257"/>
      <c r="Q269" s="257"/>
      <c r="R269" s="257"/>
      <c r="S269" s="257"/>
      <c r="T269" s="258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9" t="s">
        <v>133</v>
      </c>
      <c r="AU269" s="259" t="s">
        <v>83</v>
      </c>
      <c r="AV269" s="14" t="s">
        <v>124</v>
      </c>
      <c r="AW269" s="14" t="s">
        <v>30</v>
      </c>
      <c r="AX269" s="14" t="s">
        <v>81</v>
      </c>
      <c r="AY269" s="259" t="s">
        <v>118</v>
      </c>
    </row>
    <row r="270" s="2" customFormat="1" ht="37.8" customHeight="1">
      <c r="A270" s="38"/>
      <c r="B270" s="39"/>
      <c r="C270" s="218" t="s">
        <v>184</v>
      </c>
      <c r="D270" s="218" t="s">
        <v>120</v>
      </c>
      <c r="E270" s="219" t="s">
        <v>305</v>
      </c>
      <c r="F270" s="220" t="s">
        <v>306</v>
      </c>
      <c r="G270" s="221" t="s">
        <v>271</v>
      </c>
      <c r="H270" s="222">
        <v>14.32</v>
      </c>
      <c r="I270" s="223"/>
      <c r="J270" s="224">
        <f>ROUND(I270*H270,2)</f>
        <v>0</v>
      </c>
      <c r="K270" s="220" t="s">
        <v>1</v>
      </c>
      <c r="L270" s="44"/>
      <c r="M270" s="225" t="s">
        <v>1</v>
      </c>
      <c r="N270" s="226" t="s">
        <v>38</v>
      </c>
      <c r="O270" s="91"/>
      <c r="P270" s="227">
        <f>O270*H270</f>
        <v>0</v>
      </c>
      <c r="Q270" s="227">
        <v>0</v>
      </c>
      <c r="R270" s="227">
        <f>Q270*H270</f>
        <v>0</v>
      </c>
      <c r="S270" s="227">
        <v>0</v>
      </c>
      <c r="T270" s="228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29" t="s">
        <v>124</v>
      </c>
      <c r="AT270" s="229" t="s">
        <v>120</v>
      </c>
      <c r="AU270" s="229" t="s">
        <v>83</v>
      </c>
      <c r="AY270" s="17" t="s">
        <v>118</v>
      </c>
      <c r="BE270" s="230">
        <f>IF(N270="základní",J270,0)</f>
        <v>0</v>
      </c>
      <c r="BF270" s="230">
        <f>IF(N270="snížená",J270,0)</f>
        <v>0</v>
      </c>
      <c r="BG270" s="230">
        <f>IF(N270="zákl. přenesená",J270,0)</f>
        <v>0</v>
      </c>
      <c r="BH270" s="230">
        <f>IF(N270="sníž. přenesená",J270,0)</f>
        <v>0</v>
      </c>
      <c r="BI270" s="230">
        <f>IF(N270="nulová",J270,0)</f>
        <v>0</v>
      </c>
      <c r="BJ270" s="17" t="s">
        <v>81</v>
      </c>
      <c r="BK270" s="230">
        <f>ROUND(I270*H270,2)</f>
        <v>0</v>
      </c>
      <c r="BL270" s="17" t="s">
        <v>124</v>
      </c>
      <c r="BM270" s="229" t="s">
        <v>307</v>
      </c>
    </row>
    <row r="271" s="2" customFormat="1">
      <c r="A271" s="38"/>
      <c r="B271" s="39"/>
      <c r="C271" s="40"/>
      <c r="D271" s="231" t="s">
        <v>125</v>
      </c>
      <c r="E271" s="40"/>
      <c r="F271" s="232" t="s">
        <v>306</v>
      </c>
      <c r="G271" s="40"/>
      <c r="H271" s="40"/>
      <c r="I271" s="233"/>
      <c r="J271" s="40"/>
      <c r="K271" s="40"/>
      <c r="L271" s="44"/>
      <c r="M271" s="234"/>
      <c r="N271" s="235"/>
      <c r="O271" s="91"/>
      <c r="P271" s="91"/>
      <c r="Q271" s="91"/>
      <c r="R271" s="91"/>
      <c r="S271" s="91"/>
      <c r="T271" s="92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7" t="s">
        <v>125</v>
      </c>
      <c r="AU271" s="17" t="s">
        <v>83</v>
      </c>
    </row>
    <row r="272" s="13" customFormat="1">
      <c r="A272" s="13"/>
      <c r="B272" s="238"/>
      <c r="C272" s="239"/>
      <c r="D272" s="231" t="s">
        <v>133</v>
      </c>
      <c r="E272" s="240" t="s">
        <v>1</v>
      </c>
      <c r="F272" s="241" t="s">
        <v>279</v>
      </c>
      <c r="G272" s="239"/>
      <c r="H272" s="242">
        <v>14.32</v>
      </c>
      <c r="I272" s="243"/>
      <c r="J272" s="239"/>
      <c r="K272" s="239"/>
      <c r="L272" s="244"/>
      <c r="M272" s="245"/>
      <c r="N272" s="246"/>
      <c r="O272" s="246"/>
      <c r="P272" s="246"/>
      <c r="Q272" s="246"/>
      <c r="R272" s="246"/>
      <c r="S272" s="246"/>
      <c r="T272" s="247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8" t="s">
        <v>133</v>
      </c>
      <c r="AU272" s="248" t="s">
        <v>83</v>
      </c>
      <c r="AV272" s="13" t="s">
        <v>83</v>
      </c>
      <c r="AW272" s="13" t="s">
        <v>30</v>
      </c>
      <c r="AX272" s="13" t="s">
        <v>73</v>
      </c>
      <c r="AY272" s="248" t="s">
        <v>118</v>
      </c>
    </row>
    <row r="273" s="14" customFormat="1">
      <c r="A273" s="14"/>
      <c r="B273" s="249"/>
      <c r="C273" s="250"/>
      <c r="D273" s="231" t="s">
        <v>133</v>
      </c>
      <c r="E273" s="251" t="s">
        <v>1</v>
      </c>
      <c r="F273" s="252" t="s">
        <v>135</v>
      </c>
      <c r="G273" s="250"/>
      <c r="H273" s="253">
        <v>14.32</v>
      </c>
      <c r="I273" s="254"/>
      <c r="J273" s="250"/>
      <c r="K273" s="250"/>
      <c r="L273" s="255"/>
      <c r="M273" s="256"/>
      <c r="N273" s="257"/>
      <c r="O273" s="257"/>
      <c r="P273" s="257"/>
      <c r="Q273" s="257"/>
      <c r="R273" s="257"/>
      <c r="S273" s="257"/>
      <c r="T273" s="258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9" t="s">
        <v>133</v>
      </c>
      <c r="AU273" s="259" t="s">
        <v>83</v>
      </c>
      <c r="AV273" s="14" t="s">
        <v>124</v>
      </c>
      <c r="AW273" s="14" t="s">
        <v>30</v>
      </c>
      <c r="AX273" s="14" t="s">
        <v>81</v>
      </c>
      <c r="AY273" s="259" t="s">
        <v>118</v>
      </c>
    </row>
    <row r="274" s="12" customFormat="1" ht="22.8" customHeight="1">
      <c r="A274" s="12"/>
      <c r="B274" s="202"/>
      <c r="C274" s="203"/>
      <c r="D274" s="204" t="s">
        <v>72</v>
      </c>
      <c r="E274" s="216" t="s">
        <v>151</v>
      </c>
      <c r="F274" s="216" t="s">
        <v>308</v>
      </c>
      <c r="G274" s="203"/>
      <c r="H274" s="203"/>
      <c r="I274" s="206"/>
      <c r="J274" s="217">
        <f>BK274</f>
        <v>0</v>
      </c>
      <c r="K274" s="203"/>
      <c r="L274" s="208"/>
      <c r="M274" s="209"/>
      <c r="N274" s="210"/>
      <c r="O274" s="210"/>
      <c r="P274" s="211">
        <f>SUM(P275:P281)</f>
        <v>0</v>
      </c>
      <c r="Q274" s="210"/>
      <c r="R274" s="211">
        <f>SUM(R275:R281)</f>
        <v>36</v>
      </c>
      <c r="S274" s="210"/>
      <c r="T274" s="212">
        <f>SUM(T275:T281)</f>
        <v>40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213" t="s">
        <v>81</v>
      </c>
      <c r="AT274" s="214" t="s">
        <v>72</v>
      </c>
      <c r="AU274" s="214" t="s">
        <v>81</v>
      </c>
      <c r="AY274" s="213" t="s">
        <v>118</v>
      </c>
      <c r="BK274" s="215">
        <f>SUM(BK275:BK281)</f>
        <v>0</v>
      </c>
    </row>
    <row r="275" s="2" customFormat="1" ht="16.5" customHeight="1">
      <c r="A275" s="38"/>
      <c r="B275" s="39"/>
      <c r="C275" s="218" t="s">
        <v>309</v>
      </c>
      <c r="D275" s="218" t="s">
        <v>120</v>
      </c>
      <c r="E275" s="219" t="s">
        <v>310</v>
      </c>
      <c r="F275" s="220" t="s">
        <v>311</v>
      </c>
      <c r="G275" s="221" t="s">
        <v>187</v>
      </c>
      <c r="H275" s="222">
        <v>200</v>
      </c>
      <c r="I275" s="223"/>
      <c r="J275" s="224">
        <f>ROUND(I275*H275,2)</f>
        <v>0</v>
      </c>
      <c r="K275" s="220" t="s">
        <v>129</v>
      </c>
      <c r="L275" s="44"/>
      <c r="M275" s="225" t="s">
        <v>1</v>
      </c>
      <c r="N275" s="226" t="s">
        <v>38</v>
      </c>
      <c r="O275" s="91"/>
      <c r="P275" s="227">
        <f>O275*H275</f>
        <v>0</v>
      </c>
      <c r="Q275" s="227">
        <v>0</v>
      </c>
      <c r="R275" s="227">
        <f>Q275*H275</f>
        <v>0</v>
      </c>
      <c r="S275" s="227">
        <v>0.20000000000000001</v>
      </c>
      <c r="T275" s="228">
        <f>S275*H275</f>
        <v>40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29" t="s">
        <v>124</v>
      </c>
      <c r="AT275" s="229" t="s">
        <v>120</v>
      </c>
      <c r="AU275" s="229" t="s">
        <v>83</v>
      </c>
      <c r="AY275" s="17" t="s">
        <v>118</v>
      </c>
      <c r="BE275" s="230">
        <f>IF(N275="základní",J275,0)</f>
        <v>0</v>
      </c>
      <c r="BF275" s="230">
        <f>IF(N275="snížená",J275,0)</f>
        <v>0</v>
      </c>
      <c r="BG275" s="230">
        <f>IF(N275="zákl. přenesená",J275,0)</f>
        <v>0</v>
      </c>
      <c r="BH275" s="230">
        <f>IF(N275="sníž. přenesená",J275,0)</f>
        <v>0</v>
      </c>
      <c r="BI275" s="230">
        <f>IF(N275="nulová",J275,0)</f>
        <v>0</v>
      </c>
      <c r="BJ275" s="17" t="s">
        <v>81</v>
      </c>
      <c r="BK275" s="230">
        <f>ROUND(I275*H275,2)</f>
        <v>0</v>
      </c>
      <c r="BL275" s="17" t="s">
        <v>124</v>
      </c>
      <c r="BM275" s="229" t="s">
        <v>312</v>
      </c>
    </row>
    <row r="276" s="2" customFormat="1">
      <c r="A276" s="38"/>
      <c r="B276" s="39"/>
      <c r="C276" s="40"/>
      <c r="D276" s="231" t="s">
        <v>125</v>
      </c>
      <c r="E276" s="40"/>
      <c r="F276" s="232" t="s">
        <v>311</v>
      </c>
      <c r="G276" s="40"/>
      <c r="H276" s="40"/>
      <c r="I276" s="233"/>
      <c r="J276" s="40"/>
      <c r="K276" s="40"/>
      <c r="L276" s="44"/>
      <c r="M276" s="234"/>
      <c r="N276" s="235"/>
      <c r="O276" s="91"/>
      <c r="P276" s="91"/>
      <c r="Q276" s="91"/>
      <c r="R276" s="91"/>
      <c r="S276" s="91"/>
      <c r="T276" s="92"/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T276" s="17" t="s">
        <v>125</v>
      </c>
      <c r="AU276" s="17" t="s">
        <v>83</v>
      </c>
    </row>
    <row r="277" s="2" customFormat="1">
      <c r="A277" s="38"/>
      <c r="B277" s="39"/>
      <c r="C277" s="40"/>
      <c r="D277" s="236" t="s">
        <v>131</v>
      </c>
      <c r="E277" s="40"/>
      <c r="F277" s="237" t="s">
        <v>313</v>
      </c>
      <c r="G277" s="40"/>
      <c r="H277" s="40"/>
      <c r="I277" s="233"/>
      <c r="J277" s="40"/>
      <c r="K277" s="40"/>
      <c r="L277" s="44"/>
      <c r="M277" s="234"/>
      <c r="N277" s="235"/>
      <c r="O277" s="91"/>
      <c r="P277" s="91"/>
      <c r="Q277" s="91"/>
      <c r="R277" s="91"/>
      <c r="S277" s="91"/>
      <c r="T277" s="92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7" t="s">
        <v>131</v>
      </c>
      <c r="AU277" s="17" t="s">
        <v>83</v>
      </c>
    </row>
    <row r="278" s="13" customFormat="1">
      <c r="A278" s="13"/>
      <c r="B278" s="238"/>
      <c r="C278" s="239"/>
      <c r="D278" s="231" t="s">
        <v>133</v>
      </c>
      <c r="E278" s="240" t="s">
        <v>1</v>
      </c>
      <c r="F278" s="241" t="s">
        <v>314</v>
      </c>
      <c r="G278" s="239"/>
      <c r="H278" s="242">
        <v>200</v>
      </c>
      <c r="I278" s="243"/>
      <c r="J278" s="239"/>
      <c r="K278" s="239"/>
      <c r="L278" s="244"/>
      <c r="M278" s="245"/>
      <c r="N278" s="246"/>
      <c r="O278" s="246"/>
      <c r="P278" s="246"/>
      <c r="Q278" s="246"/>
      <c r="R278" s="246"/>
      <c r="S278" s="246"/>
      <c r="T278" s="247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8" t="s">
        <v>133</v>
      </c>
      <c r="AU278" s="248" t="s">
        <v>83</v>
      </c>
      <c r="AV278" s="13" t="s">
        <v>83</v>
      </c>
      <c r="AW278" s="13" t="s">
        <v>30</v>
      </c>
      <c r="AX278" s="13" t="s">
        <v>73</v>
      </c>
      <c r="AY278" s="248" t="s">
        <v>118</v>
      </c>
    </row>
    <row r="279" s="14" customFormat="1">
      <c r="A279" s="14"/>
      <c r="B279" s="249"/>
      <c r="C279" s="250"/>
      <c r="D279" s="231" t="s">
        <v>133</v>
      </c>
      <c r="E279" s="251" t="s">
        <v>1</v>
      </c>
      <c r="F279" s="252" t="s">
        <v>135</v>
      </c>
      <c r="G279" s="250"/>
      <c r="H279" s="253">
        <v>200</v>
      </c>
      <c r="I279" s="254"/>
      <c r="J279" s="250"/>
      <c r="K279" s="250"/>
      <c r="L279" s="255"/>
      <c r="M279" s="256"/>
      <c r="N279" s="257"/>
      <c r="O279" s="257"/>
      <c r="P279" s="257"/>
      <c r="Q279" s="257"/>
      <c r="R279" s="257"/>
      <c r="S279" s="257"/>
      <c r="T279" s="258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9" t="s">
        <v>133</v>
      </c>
      <c r="AU279" s="259" t="s">
        <v>83</v>
      </c>
      <c r="AV279" s="14" t="s">
        <v>124</v>
      </c>
      <c r="AW279" s="14" t="s">
        <v>30</v>
      </c>
      <c r="AX279" s="14" t="s">
        <v>81</v>
      </c>
      <c r="AY279" s="259" t="s">
        <v>118</v>
      </c>
    </row>
    <row r="280" s="2" customFormat="1" ht="21.75" customHeight="1">
      <c r="A280" s="38"/>
      <c r="B280" s="39"/>
      <c r="C280" s="270" t="s">
        <v>224</v>
      </c>
      <c r="D280" s="270" t="s">
        <v>219</v>
      </c>
      <c r="E280" s="271" t="s">
        <v>315</v>
      </c>
      <c r="F280" s="272" t="s">
        <v>316</v>
      </c>
      <c r="G280" s="273" t="s">
        <v>271</v>
      </c>
      <c r="H280" s="274">
        <v>36</v>
      </c>
      <c r="I280" s="275"/>
      <c r="J280" s="276">
        <f>ROUND(I280*H280,2)</f>
        <v>0</v>
      </c>
      <c r="K280" s="272" t="s">
        <v>129</v>
      </c>
      <c r="L280" s="277"/>
      <c r="M280" s="278" t="s">
        <v>1</v>
      </c>
      <c r="N280" s="279" t="s">
        <v>38</v>
      </c>
      <c r="O280" s="91"/>
      <c r="P280" s="227">
        <f>O280*H280</f>
        <v>0</v>
      </c>
      <c r="Q280" s="227">
        <v>1</v>
      </c>
      <c r="R280" s="227">
        <f>Q280*H280</f>
        <v>36</v>
      </c>
      <c r="S280" s="227">
        <v>0</v>
      </c>
      <c r="T280" s="228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29" t="s">
        <v>147</v>
      </c>
      <c r="AT280" s="229" t="s">
        <v>219</v>
      </c>
      <c r="AU280" s="229" t="s">
        <v>83</v>
      </c>
      <c r="AY280" s="17" t="s">
        <v>118</v>
      </c>
      <c r="BE280" s="230">
        <f>IF(N280="základní",J280,0)</f>
        <v>0</v>
      </c>
      <c r="BF280" s="230">
        <f>IF(N280="snížená",J280,0)</f>
        <v>0</v>
      </c>
      <c r="BG280" s="230">
        <f>IF(N280="zákl. přenesená",J280,0)</f>
        <v>0</v>
      </c>
      <c r="BH280" s="230">
        <f>IF(N280="sníž. přenesená",J280,0)</f>
        <v>0</v>
      </c>
      <c r="BI280" s="230">
        <f>IF(N280="nulová",J280,0)</f>
        <v>0</v>
      </c>
      <c r="BJ280" s="17" t="s">
        <v>81</v>
      </c>
      <c r="BK280" s="230">
        <f>ROUND(I280*H280,2)</f>
        <v>0</v>
      </c>
      <c r="BL280" s="17" t="s">
        <v>124</v>
      </c>
      <c r="BM280" s="229" t="s">
        <v>317</v>
      </c>
    </row>
    <row r="281" s="2" customFormat="1">
      <c r="A281" s="38"/>
      <c r="B281" s="39"/>
      <c r="C281" s="40"/>
      <c r="D281" s="231" t="s">
        <v>125</v>
      </c>
      <c r="E281" s="40"/>
      <c r="F281" s="232" t="s">
        <v>316</v>
      </c>
      <c r="G281" s="40"/>
      <c r="H281" s="40"/>
      <c r="I281" s="233"/>
      <c r="J281" s="40"/>
      <c r="K281" s="40"/>
      <c r="L281" s="44"/>
      <c r="M281" s="234"/>
      <c r="N281" s="235"/>
      <c r="O281" s="91"/>
      <c r="P281" s="91"/>
      <c r="Q281" s="91"/>
      <c r="R281" s="91"/>
      <c r="S281" s="91"/>
      <c r="T281" s="92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T281" s="17" t="s">
        <v>125</v>
      </c>
      <c r="AU281" s="17" t="s">
        <v>83</v>
      </c>
    </row>
    <row r="282" s="12" customFormat="1" ht="22.8" customHeight="1">
      <c r="A282" s="12"/>
      <c r="B282" s="202"/>
      <c r="C282" s="203"/>
      <c r="D282" s="204" t="s">
        <v>72</v>
      </c>
      <c r="E282" s="216" t="s">
        <v>177</v>
      </c>
      <c r="F282" s="216" t="s">
        <v>318</v>
      </c>
      <c r="G282" s="203"/>
      <c r="H282" s="203"/>
      <c r="I282" s="206"/>
      <c r="J282" s="217">
        <f>BK282</f>
        <v>0</v>
      </c>
      <c r="K282" s="203"/>
      <c r="L282" s="208"/>
      <c r="M282" s="209"/>
      <c r="N282" s="210"/>
      <c r="O282" s="210"/>
      <c r="P282" s="211">
        <f>SUM(P283:P288)</f>
        <v>0</v>
      </c>
      <c r="Q282" s="210"/>
      <c r="R282" s="211">
        <f>SUM(R283:R288)</f>
        <v>0.67679999999999996</v>
      </c>
      <c r="S282" s="210"/>
      <c r="T282" s="212">
        <f>SUM(T283:T288)</f>
        <v>0</v>
      </c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R282" s="213" t="s">
        <v>81</v>
      </c>
      <c r="AT282" s="214" t="s">
        <v>72</v>
      </c>
      <c r="AU282" s="214" t="s">
        <v>81</v>
      </c>
      <c r="AY282" s="213" t="s">
        <v>118</v>
      </c>
      <c r="BK282" s="215">
        <f>SUM(BK283:BK288)</f>
        <v>0</v>
      </c>
    </row>
    <row r="283" s="2" customFormat="1" ht="24.15" customHeight="1">
      <c r="A283" s="38"/>
      <c r="B283" s="39"/>
      <c r="C283" s="218" t="s">
        <v>319</v>
      </c>
      <c r="D283" s="218" t="s">
        <v>120</v>
      </c>
      <c r="E283" s="219" t="s">
        <v>320</v>
      </c>
      <c r="F283" s="220" t="s">
        <v>321</v>
      </c>
      <c r="G283" s="221" t="s">
        <v>128</v>
      </c>
      <c r="H283" s="222">
        <v>1440</v>
      </c>
      <c r="I283" s="223"/>
      <c r="J283" s="224">
        <f>ROUND(I283*H283,2)</f>
        <v>0</v>
      </c>
      <c r="K283" s="220" t="s">
        <v>129</v>
      </c>
      <c r="L283" s="44"/>
      <c r="M283" s="225" t="s">
        <v>1</v>
      </c>
      <c r="N283" s="226" t="s">
        <v>38</v>
      </c>
      <c r="O283" s="91"/>
      <c r="P283" s="227">
        <f>O283*H283</f>
        <v>0</v>
      </c>
      <c r="Q283" s="227">
        <v>0.00046999999999999999</v>
      </c>
      <c r="R283" s="227">
        <f>Q283*H283</f>
        <v>0.67679999999999996</v>
      </c>
      <c r="S283" s="227">
        <v>0</v>
      </c>
      <c r="T283" s="228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29" t="s">
        <v>124</v>
      </c>
      <c r="AT283" s="229" t="s">
        <v>120</v>
      </c>
      <c r="AU283" s="229" t="s">
        <v>83</v>
      </c>
      <c r="AY283" s="17" t="s">
        <v>118</v>
      </c>
      <c r="BE283" s="230">
        <f>IF(N283="základní",J283,0)</f>
        <v>0</v>
      </c>
      <c r="BF283" s="230">
        <f>IF(N283="snížená",J283,0)</f>
        <v>0</v>
      </c>
      <c r="BG283" s="230">
        <f>IF(N283="zákl. přenesená",J283,0)</f>
        <v>0</v>
      </c>
      <c r="BH283" s="230">
        <f>IF(N283="sníž. přenesená",J283,0)</f>
        <v>0</v>
      </c>
      <c r="BI283" s="230">
        <f>IF(N283="nulová",J283,0)</f>
        <v>0</v>
      </c>
      <c r="BJ283" s="17" t="s">
        <v>81</v>
      </c>
      <c r="BK283" s="230">
        <f>ROUND(I283*H283,2)</f>
        <v>0</v>
      </c>
      <c r="BL283" s="17" t="s">
        <v>124</v>
      </c>
      <c r="BM283" s="229" t="s">
        <v>322</v>
      </c>
    </row>
    <row r="284" s="2" customFormat="1">
      <c r="A284" s="38"/>
      <c r="B284" s="39"/>
      <c r="C284" s="40"/>
      <c r="D284" s="231" t="s">
        <v>125</v>
      </c>
      <c r="E284" s="40"/>
      <c r="F284" s="232" t="s">
        <v>323</v>
      </c>
      <c r="G284" s="40"/>
      <c r="H284" s="40"/>
      <c r="I284" s="233"/>
      <c r="J284" s="40"/>
      <c r="K284" s="40"/>
      <c r="L284" s="44"/>
      <c r="M284" s="234"/>
      <c r="N284" s="235"/>
      <c r="O284" s="91"/>
      <c r="P284" s="91"/>
      <c r="Q284" s="91"/>
      <c r="R284" s="91"/>
      <c r="S284" s="91"/>
      <c r="T284" s="92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T284" s="17" t="s">
        <v>125</v>
      </c>
      <c r="AU284" s="17" t="s">
        <v>83</v>
      </c>
    </row>
    <row r="285" s="2" customFormat="1">
      <c r="A285" s="38"/>
      <c r="B285" s="39"/>
      <c r="C285" s="40"/>
      <c r="D285" s="236" t="s">
        <v>131</v>
      </c>
      <c r="E285" s="40"/>
      <c r="F285" s="237" t="s">
        <v>324</v>
      </c>
      <c r="G285" s="40"/>
      <c r="H285" s="40"/>
      <c r="I285" s="233"/>
      <c r="J285" s="40"/>
      <c r="K285" s="40"/>
      <c r="L285" s="44"/>
      <c r="M285" s="234"/>
      <c r="N285" s="235"/>
      <c r="O285" s="91"/>
      <c r="P285" s="91"/>
      <c r="Q285" s="91"/>
      <c r="R285" s="91"/>
      <c r="S285" s="91"/>
      <c r="T285" s="92"/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T285" s="17" t="s">
        <v>131</v>
      </c>
      <c r="AU285" s="17" t="s">
        <v>83</v>
      </c>
    </row>
    <row r="286" s="15" customFormat="1">
      <c r="A286" s="15"/>
      <c r="B286" s="260"/>
      <c r="C286" s="261"/>
      <c r="D286" s="231" t="s">
        <v>133</v>
      </c>
      <c r="E286" s="262" t="s">
        <v>1</v>
      </c>
      <c r="F286" s="263" t="s">
        <v>325</v>
      </c>
      <c r="G286" s="261"/>
      <c r="H286" s="262" t="s">
        <v>1</v>
      </c>
      <c r="I286" s="264"/>
      <c r="J286" s="261"/>
      <c r="K286" s="261"/>
      <c r="L286" s="265"/>
      <c r="M286" s="266"/>
      <c r="N286" s="267"/>
      <c r="O286" s="267"/>
      <c r="P286" s="267"/>
      <c r="Q286" s="267"/>
      <c r="R286" s="267"/>
      <c r="S286" s="267"/>
      <c r="T286" s="268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T286" s="269" t="s">
        <v>133</v>
      </c>
      <c r="AU286" s="269" t="s">
        <v>83</v>
      </c>
      <c r="AV286" s="15" t="s">
        <v>81</v>
      </c>
      <c r="AW286" s="15" t="s">
        <v>30</v>
      </c>
      <c r="AX286" s="15" t="s">
        <v>73</v>
      </c>
      <c r="AY286" s="269" t="s">
        <v>118</v>
      </c>
    </row>
    <row r="287" s="13" customFormat="1">
      <c r="A287" s="13"/>
      <c r="B287" s="238"/>
      <c r="C287" s="239"/>
      <c r="D287" s="231" t="s">
        <v>133</v>
      </c>
      <c r="E287" s="240" t="s">
        <v>1</v>
      </c>
      <c r="F287" s="241" t="s">
        <v>326</v>
      </c>
      <c r="G287" s="239"/>
      <c r="H287" s="242">
        <v>1440</v>
      </c>
      <c r="I287" s="243"/>
      <c r="J287" s="239"/>
      <c r="K287" s="239"/>
      <c r="L287" s="244"/>
      <c r="M287" s="245"/>
      <c r="N287" s="246"/>
      <c r="O287" s="246"/>
      <c r="P287" s="246"/>
      <c r="Q287" s="246"/>
      <c r="R287" s="246"/>
      <c r="S287" s="246"/>
      <c r="T287" s="247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8" t="s">
        <v>133</v>
      </c>
      <c r="AU287" s="248" t="s">
        <v>83</v>
      </c>
      <c r="AV287" s="13" t="s">
        <v>83</v>
      </c>
      <c r="AW287" s="13" t="s">
        <v>30</v>
      </c>
      <c r="AX287" s="13" t="s">
        <v>73</v>
      </c>
      <c r="AY287" s="248" t="s">
        <v>118</v>
      </c>
    </row>
    <row r="288" s="14" customFormat="1">
      <c r="A288" s="14"/>
      <c r="B288" s="249"/>
      <c r="C288" s="250"/>
      <c r="D288" s="231" t="s">
        <v>133</v>
      </c>
      <c r="E288" s="251" t="s">
        <v>1</v>
      </c>
      <c r="F288" s="252" t="s">
        <v>135</v>
      </c>
      <c r="G288" s="250"/>
      <c r="H288" s="253">
        <v>1440</v>
      </c>
      <c r="I288" s="254"/>
      <c r="J288" s="250"/>
      <c r="K288" s="250"/>
      <c r="L288" s="255"/>
      <c r="M288" s="256"/>
      <c r="N288" s="257"/>
      <c r="O288" s="257"/>
      <c r="P288" s="257"/>
      <c r="Q288" s="257"/>
      <c r="R288" s="257"/>
      <c r="S288" s="257"/>
      <c r="T288" s="258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9" t="s">
        <v>133</v>
      </c>
      <c r="AU288" s="259" t="s">
        <v>83</v>
      </c>
      <c r="AV288" s="14" t="s">
        <v>124</v>
      </c>
      <c r="AW288" s="14" t="s">
        <v>30</v>
      </c>
      <c r="AX288" s="14" t="s">
        <v>81</v>
      </c>
      <c r="AY288" s="259" t="s">
        <v>118</v>
      </c>
    </row>
    <row r="289" s="12" customFormat="1" ht="22.8" customHeight="1">
      <c r="A289" s="12"/>
      <c r="B289" s="202"/>
      <c r="C289" s="203"/>
      <c r="D289" s="204" t="s">
        <v>72</v>
      </c>
      <c r="E289" s="216" t="s">
        <v>327</v>
      </c>
      <c r="F289" s="216" t="s">
        <v>328</v>
      </c>
      <c r="G289" s="203"/>
      <c r="H289" s="203"/>
      <c r="I289" s="206"/>
      <c r="J289" s="217">
        <f>BK289</f>
        <v>0</v>
      </c>
      <c r="K289" s="203"/>
      <c r="L289" s="208"/>
      <c r="M289" s="209"/>
      <c r="N289" s="210"/>
      <c r="O289" s="210"/>
      <c r="P289" s="211">
        <f>SUM(P290:P292)</f>
        <v>0</v>
      </c>
      <c r="Q289" s="210"/>
      <c r="R289" s="211">
        <f>SUM(R290:R292)</f>
        <v>0</v>
      </c>
      <c r="S289" s="210"/>
      <c r="T289" s="212">
        <f>SUM(T290:T292)</f>
        <v>0</v>
      </c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R289" s="213" t="s">
        <v>81</v>
      </c>
      <c r="AT289" s="214" t="s">
        <v>72</v>
      </c>
      <c r="AU289" s="214" t="s">
        <v>81</v>
      </c>
      <c r="AY289" s="213" t="s">
        <v>118</v>
      </c>
      <c r="BK289" s="215">
        <f>SUM(BK290:BK292)</f>
        <v>0</v>
      </c>
    </row>
    <row r="290" s="2" customFormat="1" ht="16.5" customHeight="1">
      <c r="A290" s="38"/>
      <c r="B290" s="39"/>
      <c r="C290" s="218" t="s">
        <v>228</v>
      </c>
      <c r="D290" s="218" t="s">
        <v>120</v>
      </c>
      <c r="E290" s="219" t="s">
        <v>329</v>
      </c>
      <c r="F290" s="220" t="s">
        <v>330</v>
      </c>
      <c r="G290" s="221" t="s">
        <v>271</v>
      </c>
      <c r="H290" s="222">
        <v>121.155</v>
      </c>
      <c r="I290" s="223"/>
      <c r="J290" s="224">
        <f>ROUND(I290*H290,2)</f>
        <v>0</v>
      </c>
      <c r="K290" s="220" t="s">
        <v>129</v>
      </c>
      <c r="L290" s="44"/>
      <c r="M290" s="225" t="s">
        <v>1</v>
      </c>
      <c r="N290" s="226" t="s">
        <v>38</v>
      </c>
      <c r="O290" s="91"/>
      <c r="P290" s="227">
        <f>O290*H290</f>
        <v>0</v>
      </c>
      <c r="Q290" s="227">
        <v>0</v>
      </c>
      <c r="R290" s="227">
        <f>Q290*H290</f>
        <v>0</v>
      </c>
      <c r="S290" s="227">
        <v>0</v>
      </c>
      <c r="T290" s="228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29" t="s">
        <v>124</v>
      </c>
      <c r="AT290" s="229" t="s">
        <v>120</v>
      </c>
      <c r="AU290" s="229" t="s">
        <v>83</v>
      </c>
      <c r="AY290" s="17" t="s">
        <v>118</v>
      </c>
      <c r="BE290" s="230">
        <f>IF(N290="základní",J290,0)</f>
        <v>0</v>
      </c>
      <c r="BF290" s="230">
        <f>IF(N290="snížená",J290,0)</f>
        <v>0</v>
      </c>
      <c r="BG290" s="230">
        <f>IF(N290="zákl. přenesená",J290,0)</f>
        <v>0</v>
      </c>
      <c r="BH290" s="230">
        <f>IF(N290="sníž. přenesená",J290,0)</f>
        <v>0</v>
      </c>
      <c r="BI290" s="230">
        <f>IF(N290="nulová",J290,0)</f>
        <v>0</v>
      </c>
      <c r="BJ290" s="17" t="s">
        <v>81</v>
      </c>
      <c r="BK290" s="230">
        <f>ROUND(I290*H290,2)</f>
        <v>0</v>
      </c>
      <c r="BL290" s="17" t="s">
        <v>124</v>
      </c>
      <c r="BM290" s="229" t="s">
        <v>331</v>
      </c>
    </row>
    <row r="291" s="2" customFormat="1">
      <c r="A291" s="38"/>
      <c r="B291" s="39"/>
      <c r="C291" s="40"/>
      <c r="D291" s="231" t="s">
        <v>125</v>
      </c>
      <c r="E291" s="40"/>
      <c r="F291" s="232" t="s">
        <v>332</v>
      </c>
      <c r="G291" s="40"/>
      <c r="H291" s="40"/>
      <c r="I291" s="233"/>
      <c r="J291" s="40"/>
      <c r="K291" s="40"/>
      <c r="L291" s="44"/>
      <c r="M291" s="234"/>
      <c r="N291" s="235"/>
      <c r="O291" s="91"/>
      <c r="P291" s="91"/>
      <c r="Q291" s="91"/>
      <c r="R291" s="91"/>
      <c r="S291" s="91"/>
      <c r="T291" s="92"/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T291" s="17" t="s">
        <v>125</v>
      </c>
      <c r="AU291" s="17" t="s">
        <v>83</v>
      </c>
    </row>
    <row r="292" s="2" customFormat="1">
      <c r="A292" s="38"/>
      <c r="B292" s="39"/>
      <c r="C292" s="40"/>
      <c r="D292" s="236" t="s">
        <v>131</v>
      </c>
      <c r="E292" s="40"/>
      <c r="F292" s="237" t="s">
        <v>333</v>
      </c>
      <c r="G292" s="40"/>
      <c r="H292" s="40"/>
      <c r="I292" s="233"/>
      <c r="J292" s="40"/>
      <c r="K292" s="40"/>
      <c r="L292" s="44"/>
      <c r="M292" s="280"/>
      <c r="N292" s="281"/>
      <c r="O292" s="282"/>
      <c r="P292" s="282"/>
      <c r="Q292" s="282"/>
      <c r="R292" s="282"/>
      <c r="S292" s="282"/>
      <c r="T292" s="283"/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T292" s="17" t="s">
        <v>131</v>
      </c>
      <c r="AU292" s="17" t="s">
        <v>83</v>
      </c>
    </row>
    <row r="293" s="2" customFormat="1" ht="6.96" customHeight="1">
      <c r="A293" s="38"/>
      <c r="B293" s="66"/>
      <c r="C293" s="67"/>
      <c r="D293" s="67"/>
      <c r="E293" s="67"/>
      <c r="F293" s="67"/>
      <c r="G293" s="67"/>
      <c r="H293" s="67"/>
      <c r="I293" s="67"/>
      <c r="J293" s="67"/>
      <c r="K293" s="67"/>
      <c r="L293" s="44"/>
      <c r="M293" s="38"/>
      <c r="O293" s="38"/>
      <c r="P293" s="38"/>
      <c r="Q293" s="38"/>
      <c r="R293" s="38"/>
      <c r="S293" s="38"/>
      <c r="T293" s="38"/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</row>
  </sheetData>
  <sheetProtection sheet="1" autoFilter="0" formatColumns="0" formatRows="0" objects="1" scenarios="1" spinCount="100000" saltValue="V0iBj+JUOiYnFl/qFrRh9XWEzeo7xPGqEOeH+0h1PKPe98cBEe6z5v06nvnDExK7OJqEnkS4SwnjkEMqYl9tjg==" hashValue="qeLat4XYp7jFHx7pLHsJyQ82L525wLjjGQ0Tihg+Uq/E6rgcyoZ12etWBGb1xWaQ49TIfLAOm5lucnYKcY1AOQ==" algorithmName="SHA-512" password="D0DA"/>
  <autoFilter ref="C120:K292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hyperlinks>
    <hyperlink ref="F128" r:id="rId1" display="https://podminky.urs.cz/item/CS_URS_2024_01/113311121"/>
    <hyperlink ref="F133" r:id="rId2" display="https://podminky.urs.cz/item/CS_URS_2024_01/122452501"/>
    <hyperlink ref="F139" r:id="rId3" display="https://podminky.urs.cz/item/CS_URS_2024_01/155211112"/>
    <hyperlink ref="F144" r:id="rId4" display="https://podminky.urs.cz/item/CS_URS_2024_01/155211122"/>
    <hyperlink ref="F150" r:id="rId5" display="https://podminky.urs.cz/item/CS_URS_2024_01/155211251"/>
    <hyperlink ref="F155" r:id="rId6" display="https://podminky.urs.cz/item/CS_URS_2024_01/155211311"/>
    <hyperlink ref="F161" r:id="rId7" display="https://podminky.urs.cz/item/CS_URS_2024_01/155211313"/>
    <hyperlink ref="F164" r:id="rId8" display="https://podminky.urs.cz/item/CS_URS_2024_01/155211533"/>
    <hyperlink ref="F170" r:id="rId9" display="https://podminky.urs.cz/item/CS_URS_2024_01/155212114"/>
    <hyperlink ref="F185" r:id="rId10" display="https://podminky.urs.cz/item/CS_URS_2024_01/155213312"/>
    <hyperlink ref="F191" r:id="rId11" display="https://podminky.urs.cz/item/CS_URS_2024_01/155214111"/>
    <hyperlink ref="F201" r:id="rId12" display="https://podminky.urs.cz/item/CS_URS_2024_01/155214212"/>
    <hyperlink ref="F208" r:id="rId13" display="https://podminky.urs.cz/item/CS_URS_2024_01/162201402"/>
    <hyperlink ref="F211" r:id="rId14" display="https://podminky.urs.cz/item/CS_URS_2024_01/162201412"/>
    <hyperlink ref="F214" r:id="rId15" display="https://podminky.urs.cz/item/CS_URS_2024_01/162201422"/>
    <hyperlink ref="F217" r:id="rId16" display="https://podminky.urs.cz/item/CS_URS_2024_01/162301932"/>
    <hyperlink ref="F222" r:id="rId17" display="https://podminky.urs.cz/item/CS_URS_2024_01/162301952"/>
    <hyperlink ref="F227" r:id="rId18" display="https://podminky.urs.cz/item/CS_URS_2024_01/162301972"/>
    <hyperlink ref="F232" r:id="rId19" display="https://podminky.urs.cz/item/CS_URS_2024_01/162632511"/>
    <hyperlink ref="F241" r:id="rId20" display="https://podminky.urs.cz/item/CS_URS_2024_01/162751137"/>
    <hyperlink ref="F248" r:id="rId21" display="https://podminky.urs.cz/item/CS_URS_2024_01/162751139"/>
    <hyperlink ref="F257" r:id="rId22" display="https://podminky.urs.cz/item/CS_URS_2024_01/167151122"/>
    <hyperlink ref="F277" r:id="rId23" display="https://podminky.urs.cz/item/CS_URS_2024_01/514531125"/>
    <hyperlink ref="F285" r:id="rId24" display="https://podminky.urs.cz/item/CS_URS_2024_01/919726122"/>
    <hyperlink ref="F292" r:id="rId25" display="https://podminky.urs.cz/item/CS_URS_2024_01/998004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6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86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83</v>
      </c>
    </row>
    <row r="4" s="1" customFormat="1" ht="24.96" customHeight="1">
      <c r="B4" s="20"/>
      <c r="D4" s="138" t="s">
        <v>90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Sanace skalního zářezu Hodkovice nad Mohelkou - Rychnov u Jablonce n. N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91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334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9. 1. 2024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31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33</v>
      </c>
      <c r="E30" s="38"/>
      <c r="F30" s="38"/>
      <c r="G30" s="38"/>
      <c r="H30" s="38"/>
      <c r="I30" s="38"/>
      <c r="J30" s="151">
        <f>ROUND(J123,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35</v>
      </c>
      <c r="G32" s="38"/>
      <c r="H32" s="38"/>
      <c r="I32" s="152" t="s">
        <v>34</v>
      </c>
      <c r="J32" s="152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37</v>
      </c>
      <c r="E33" s="140" t="s">
        <v>38</v>
      </c>
      <c r="F33" s="154">
        <f>ROUND((SUM(BE123:BE177)),  2)</f>
        <v>0</v>
      </c>
      <c r="G33" s="38"/>
      <c r="H33" s="38"/>
      <c r="I33" s="155">
        <v>0.20999999999999999</v>
      </c>
      <c r="J33" s="154">
        <f>ROUND(((SUM(BE123:BE177))*I33),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39</v>
      </c>
      <c r="F34" s="154">
        <f>ROUND((SUM(BF123:BF177)),  2)</f>
        <v>0</v>
      </c>
      <c r="G34" s="38"/>
      <c r="H34" s="38"/>
      <c r="I34" s="155">
        <v>0.12</v>
      </c>
      <c r="J34" s="154">
        <f>ROUND(((SUM(BF123:BF177))*I34),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40</v>
      </c>
      <c r="F35" s="154">
        <f>ROUND((SUM(BG123:BG177)),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41</v>
      </c>
      <c r="F36" s="154">
        <f>ROUND((SUM(BH123:BH177)),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42</v>
      </c>
      <c r="F37" s="154">
        <f>ROUND((SUM(BI123:BI177)),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93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Sanace skalního zářezu Hodkovice nad Mohelkou - Rychnov u Jablonce n. N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91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11-30-01 - Ochrana kabelu ČD Telematika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9. 1. 2024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94</v>
      </c>
      <c r="D94" s="176"/>
      <c r="E94" s="176"/>
      <c r="F94" s="176"/>
      <c r="G94" s="176"/>
      <c r="H94" s="176"/>
      <c r="I94" s="176"/>
      <c r="J94" s="177" t="s">
        <v>95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96</v>
      </c>
      <c r="D96" s="40"/>
      <c r="E96" s="40"/>
      <c r="F96" s="40"/>
      <c r="G96" s="40"/>
      <c r="H96" s="40"/>
      <c r="I96" s="40"/>
      <c r="J96" s="110">
        <f>J123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97</v>
      </c>
    </row>
    <row r="97" s="9" customFormat="1" ht="24.96" customHeight="1">
      <c r="A97" s="9"/>
      <c r="B97" s="179"/>
      <c r="C97" s="180"/>
      <c r="D97" s="181" t="s">
        <v>98</v>
      </c>
      <c r="E97" s="182"/>
      <c r="F97" s="182"/>
      <c r="G97" s="182"/>
      <c r="H97" s="182"/>
      <c r="I97" s="182"/>
      <c r="J97" s="183">
        <f>J124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99</v>
      </c>
      <c r="E98" s="188"/>
      <c r="F98" s="188"/>
      <c r="G98" s="188"/>
      <c r="H98" s="188"/>
      <c r="I98" s="188"/>
      <c r="J98" s="189">
        <f>J125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101</v>
      </c>
      <c r="E99" s="188"/>
      <c r="F99" s="188"/>
      <c r="G99" s="188"/>
      <c r="H99" s="188"/>
      <c r="I99" s="188"/>
      <c r="J99" s="189">
        <f>J134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335</v>
      </c>
      <c r="E100" s="188"/>
      <c r="F100" s="188"/>
      <c r="G100" s="188"/>
      <c r="H100" s="188"/>
      <c r="I100" s="188"/>
      <c r="J100" s="189">
        <f>J135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79"/>
      <c r="C101" s="180"/>
      <c r="D101" s="181" t="s">
        <v>336</v>
      </c>
      <c r="E101" s="182"/>
      <c r="F101" s="182"/>
      <c r="G101" s="182"/>
      <c r="H101" s="182"/>
      <c r="I101" s="182"/>
      <c r="J101" s="183">
        <f>J147</f>
        <v>0</v>
      </c>
      <c r="K101" s="180"/>
      <c r="L101" s="18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85"/>
      <c r="C102" s="186"/>
      <c r="D102" s="187" t="s">
        <v>337</v>
      </c>
      <c r="E102" s="188"/>
      <c r="F102" s="188"/>
      <c r="G102" s="188"/>
      <c r="H102" s="188"/>
      <c r="I102" s="188"/>
      <c r="J102" s="189">
        <f>J148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338</v>
      </c>
      <c r="E103" s="188"/>
      <c r="F103" s="188"/>
      <c r="G103" s="188"/>
      <c r="H103" s="188"/>
      <c r="I103" s="188"/>
      <c r="J103" s="189">
        <f>J161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9" s="2" customFormat="1" ht="6.96" customHeight="1">
      <c r="A109" s="38"/>
      <c r="B109" s="68"/>
      <c r="C109" s="69"/>
      <c r="D109" s="69"/>
      <c r="E109" s="69"/>
      <c r="F109" s="69"/>
      <c r="G109" s="69"/>
      <c r="H109" s="69"/>
      <c r="I109" s="69"/>
      <c r="J109" s="69"/>
      <c r="K109" s="69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103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16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6.25" customHeight="1">
      <c r="A113" s="38"/>
      <c r="B113" s="39"/>
      <c r="C113" s="40"/>
      <c r="D113" s="40"/>
      <c r="E113" s="174" t="str">
        <f>E7</f>
        <v>Sanace skalního zářezu Hodkovice nad Mohelkou - Rychnov u Jablonce n. N</v>
      </c>
      <c r="F113" s="32"/>
      <c r="G113" s="32"/>
      <c r="H113" s="32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91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E9</f>
        <v>SO 11-30-01 - Ochrana kabelu ČD Telematika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F12</f>
        <v xml:space="preserve"> </v>
      </c>
      <c r="G117" s="40"/>
      <c r="H117" s="40"/>
      <c r="I117" s="32" t="s">
        <v>22</v>
      </c>
      <c r="J117" s="79" t="str">
        <f>IF(J12="","",J12)</f>
        <v>9. 1. 2024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24</v>
      </c>
      <c r="D119" s="40"/>
      <c r="E119" s="40"/>
      <c r="F119" s="27" t="str">
        <f>E15</f>
        <v xml:space="preserve"> </v>
      </c>
      <c r="G119" s="40"/>
      <c r="H119" s="40"/>
      <c r="I119" s="32" t="s">
        <v>29</v>
      </c>
      <c r="J119" s="36" t="str">
        <f>E21</f>
        <v xml:space="preserve">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27</v>
      </c>
      <c r="D120" s="40"/>
      <c r="E120" s="40"/>
      <c r="F120" s="27" t="str">
        <f>IF(E18="","",E18)</f>
        <v>Vyplň údaj</v>
      </c>
      <c r="G120" s="40"/>
      <c r="H120" s="40"/>
      <c r="I120" s="32" t="s">
        <v>31</v>
      </c>
      <c r="J120" s="36" t="str">
        <f>E24</f>
        <v xml:space="preserve"> 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191"/>
      <c r="B122" s="192"/>
      <c r="C122" s="193" t="s">
        <v>104</v>
      </c>
      <c r="D122" s="194" t="s">
        <v>58</v>
      </c>
      <c r="E122" s="194" t="s">
        <v>54</v>
      </c>
      <c r="F122" s="194" t="s">
        <v>55</v>
      </c>
      <c r="G122" s="194" t="s">
        <v>105</v>
      </c>
      <c r="H122" s="194" t="s">
        <v>106</v>
      </c>
      <c r="I122" s="194" t="s">
        <v>107</v>
      </c>
      <c r="J122" s="194" t="s">
        <v>95</v>
      </c>
      <c r="K122" s="195" t="s">
        <v>108</v>
      </c>
      <c r="L122" s="196"/>
      <c r="M122" s="100" t="s">
        <v>1</v>
      </c>
      <c r="N122" s="101" t="s">
        <v>37</v>
      </c>
      <c r="O122" s="101" t="s">
        <v>109</v>
      </c>
      <c r="P122" s="101" t="s">
        <v>110</v>
      </c>
      <c r="Q122" s="101" t="s">
        <v>111</v>
      </c>
      <c r="R122" s="101" t="s">
        <v>112</v>
      </c>
      <c r="S122" s="101" t="s">
        <v>113</v>
      </c>
      <c r="T122" s="102" t="s">
        <v>114</v>
      </c>
      <c r="U122" s="191"/>
      <c r="V122" s="191"/>
      <c r="W122" s="191"/>
      <c r="X122" s="191"/>
      <c r="Y122" s="191"/>
      <c r="Z122" s="191"/>
      <c r="AA122" s="191"/>
      <c r="AB122" s="191"/>
      <c r="AC122" s="191"/>
      <c r="AD122" s="191"/>
      <c r="AE122" s="191"/>
    </row>
    <row r="123" s="2" customFormat="1" ht="22.8" customHeight="1">
      <c r="A123" s="38"/>
      <c r="B123" s="39"/>
      <c r="C123" s="107" t="s">
        <v>115</v>
      </c>
      <c r="D123" s="40"/>
      <c r="E123" s="40"/>
      <c r="F123" s="40"/>
      <c r="G123" s="40"/>
      <c r="H123" s="40"/>
      <c r="I123" s="40"/>
      <c r="J123" s="197">
        <f>BK123</f>
        <v>0</v>
      </c>
      <c r="K123" s="40"/>
      <c r="L123" s="44"/>
      <c r="M123" s="103"/>
      <c r="N123" s="198"/>
      <c r="O123" s="104"/>
      <c r="P123" s="199">
        <f>P124+P147</f>
        <v>0</v>
      </c>
      <c r="Q123" s="104"/>
      <c r="R123" s="199">
        <f>R124+R147</f>
        <v>0</v>
      </c>
      <c r="S123" s="104"/>
      <c r="T123" s="200">
        <f>T124+T147</f>
        <v>0.63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72</v>
      </c>
      <c r="AU123" s="17" t="s">
        <v>97</v>
      </c>
      <c r="BK123" s="201">
        <f>BK124+BK147</f>
        <v>0</v>
      </c>
    </row>
    <row r="124" s="12" customFormat="1" ht="25.92" customHeight="1">
      <c r="A124" s="12"/>
      <c r="B124" s="202"/>
      <c r="C124" s="203"/>
      <c r="D124" s="204" t="s">
        <v>72</v>
      </c>
      <c r="E124" s="205" t="s">
        <v>116</v>
      </c>
      <c r="F124" s="205" t="s">
        <v>117</v>
      </c>
      <c r="G124" s="203"/>
      <c r="H124" s="203"/>
      <c r="I124" s="206"/>
      <c r="J124" s="207">
        <f>BK124</f>
        <v>0</v>
      </c>
      <c r="K124" s="203"/>
      <c r="L124" s="208"/>
      <c r="M124" s="209"/>
      <c r="N124" s="210"/>
      <c r="O124" s="210"/>
      <c r="P124" s="211">
        <f>P125+P134+P135</f>
        <v>0</v>
      </c>
      <c r="Q124" s="210"/>
      <c r="R124" s="211">
        <f>R125+R134+R135</f>
        <v>0</v>
      </c>
      <c r="S124" s="210"/>
      <c r="T124" s="212">
        <f>T125+T134+T135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3" t="s">
        <v>81</v>
      </c>
      <c r="AT124" s="214" t="s">
        <v>72</v>
      </c>
      <c r="AU124" s="214" t="s">
        <v>73</v>
      </c>
      <c r="AY124" s="213" t="s">
        <v>118</v>
      </c>
      <c r="BK124" s="215">
        <f>BK125+BK134+BK135</f>
        <v>0</v>
      </c>
    </row>
    <row r="125" s="12" customFormat="1" ht="22.8" customHeight="1">
      <c r="A125" s="12"/>
      <c r="B125" s="202"/>
      <c r="C125" s="203"/>
      <c r="D125" s="204" t="s">
        <v>72</v>
      </c>
      <c r="E125" s="216" t="s">
        <v>81</v>
      </c>
      <c r="F125" s="216" t="s">
        <v>119</v>
      </c>
      <c r="G125" s="203"/>
      <c r="H125" s="203"/>
      <c r="I125" s="206"/>
      <c r="J125" s="217">
        <f>BK125</f>
        <v>0</v>
      </c>
      <c r="K125" s="203"/>
      <c r="L125" s="208"/>
      <c r="M125" s="209"/>
      <c r="N125" s="210"/>
      <c r="O125" s="210"/>
      <c r="P125" s="211">
        <f>SUM(P126:P133)</f>
        <v>0</v>
      </c>
      <c r="Q125" s="210"/>
      <c r="R125" s="211">
        <f>SUM(R126:R133)</f>
        <v>0</v>
      </c>
      <c r="S125" s="210"/>
      <c r="T125" s="212">
        <f>SUM(T126:T133)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3" t="s">
        <v>81</v>
      </c>
      <c r="AT125" s="214" t="s">
        <v>72</v>
      </c>
      <c r="AU125" s="214" t="s">
        <v>81</v>
      </c>
      <c r="AY125" s="213" t="s">
        <v>118</v>
      </c>
      <c r="BK125" s="215">
        <f>SUM(BK126:BK133)</f>
        <v>0</v>
      </c>
    </row>
    <row r="126" s="2" customFormat="1" ht="62.7" customHeight="1">
      <c r="A126" s="38"/>
      <c r="B126" s="39"/>
      <c r="C126" s="218" t="s">
        <v>81</v>
      </c>
      <c r="D126" s="218" t="s">
        <v>120</v>
      </c>
      <c r="E126" s="219" t="s">
        <v>339</v>
      </c>
      <c r="F126" s="220" t="s">
        <v>340</v>
      </c>
      <c r="G126" s="221" t="s">
        <v>187</v>
      </c>
      <c r="H126" s="222">
        <v>144</v>
      </c>
      <c r="I126" s="223"/>
      <c r="J126" s="224">
        <f>ROUND(I126*H126,2)</f>
        <v>0</v>
      </c>
      <c r="K126" s="220" t="s">
        <v>1</v>
      </c>
      <c r="L126" s="44"/>
      <c r="M126" s="225" t="s">
        <v>1</v>
      </c>
      <c r="N126" s="226" t="s">
        <v>38</v>
      </c>
      <c r="O126" s="91"/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9" t="s">
        <v>124</v>
      </c>
      <c r="AT126" s="229" t="s">
        <v>120</v>
      </c>
      <c r="AU126" s="229" t="s">
        <v>83</v>
      </c>
      <c r="AY126" s="17" t="s">
        <v>118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7" t="s">
        <v>81</v>
      </c>
      <c r="BK126" s="230">
        <f>ROUND(I126*H126,2)</f>
        <v>0</v>
      </c>
      <c r="BL126" s="17" t="s">
        <v>124</v>
      </c>
      <c r="BM126" s="229" t="s">
        <v>83</v>
      </c>
    </row>
    <row r="127" s="2" customFormat="1">
      <c r="A127" s="38"/>
      <c r="B127" s="39"/>
      <c r="C127" s="40"/>
      <c r="D127" s="231" t="s">
        <v>125</v>
      </c>
      <c r="E127" s="40"/>
      <c r="F127" s="232" t="s">
        <v>340</v>
      </c>
      <c r="G127" s="40"/>
      <c r="H127" s="40"/>
      <c r="I127" s="233"/>
      <c r="J127" s="40"/>
      <c r="K127" s="40"/>
      <c r="L127" s="44"/>
      <c r="M127" s="234"/>
      <c r="N127" s="235"/>
      <c r="O127" s="91"/>
      <c r="P127" s="91"/>
      <c r="Q127" s="91"/>
      <c r="R127" s="91"/>
      <c r="S127" s="91"/>
      <c r="T127" s="92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125</v>
      </c>
      <c r="AU127" s="17" t="s">
        <v>83</v>
      </c>
    </row>
    <row r="128" s="2" customFormat="1" ht="62.7" customHeight="1">
      <c r="A128" s="38"/>
      <c r="B128" s="39"/>
      <c r="C128" s="218" t="s">
        <v>83</v>
      </c>
      <c r="D128" s="218" t="s">
        <v>120</v>
      </c>
      <c r="E128" s="219" t="s">
        <v>341</v>
      </c>
      <c r="F128" s="220" t="s">
        <v>342</v>
      </c>
      <c r="G128" s="221" t="s">
        <v>123</v>
      </c>
      <c r="H128" s="222">
        <v>73</v>
      </c>
      <c r="I128" s="223"/>
      <c r="J128" s="224">
        <f>ROUND(I128*H128,2)</f>
        <v>0</v>
      </c>
      <c r="K128" s="220" t="s">
        <v>1</v>
      </c>
      <c r="L128" s="44"/>
      <c r="M128" s="225" t="s">
        <v>1</v>
      </c>
      <c r="N128" s="226" t="s">
        <v>38</v>
      </c>
      <c r="O128" s="91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9" t="s">
        <v>124</v>
      </c>
      <c r="AT128" s="229" t="s">
        <v>120</v>
      </c>
      <c r="AU128" s="229" t="s">
        <v>83</v>
      </c>
      <c r="AY128" s="17" t="s">
        <v>118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7" t="s">
        <v>81</v>
      </c>
      <c r="BK128" s="230">
        <f>ROUND(I128*H128,2)</f>
        <v>0</v>
      </c>
      <c r="BL128" s="17" t="s">
        <v>124</v>
      </c>
      <c r="BM128" s="229" t="s">
        <v>124</v>
      </c>
    </row>
    <row r="129" s="2" customFormat="1">
      <c r="A129" s="38"/>
      <c r="B129" s="39"/>
      <c r="C129" s="40"/>
      <c r="D129" s="231" t="s">
        <v>125</v>
      </c>
      <c r="E129" s="40"/>
      <c r="F129" s="232" t="s">
        <v>342</v>
      </c>
      <c r="G129" s="40"/>
      <c r="H129" s="40"/>
      <c r="I129" s="233"/>
      <c r="J129" s="40"/>
      <c r="K129" s="40"/>
      <c r="L129" s="44"/>
      <c r="M129" s="234"/>
      <c r="N129" s="235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125</v>
      </c>
      <c r="AU129" s="17" t="s">
        <v>83</v>
      </c>
    </row>
    <row r="130" s="15" customFormat="1">
      <c r="A130" s="15"/>
      <c r="B130" s="260"/>
      <c r="C130" s="261"/>
      <c r="D130" s="231" t="s">
        <v>133</v>
      </c>
      <c r="E130" s="262" t="s">
        <v>1</v>
      </c>
      <c r="F130" s="263" t="s">
        <v>343</v>
      </c>
      <c r="G130" s="261"/>
      <c r="H130" s="262" t="s">
        <v>1</v>
      </c>
      <c r="I130" s="264"/>
      <c r="J130" s="261"/>
      <c r="K130" s="261"/>
      <c r="L130" s="265"/>
      <c r="M130" s="266"/>
      <c r="N130" s="267"/>
      <c r="O130" s="267"/>
      <c r="P130" s="267"/>
      <c r="Q130" s="267"/>
      <c r="R130" s="267"/>
      <c r="S130" s="267"/>
      <c r="T130" s="268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69" t="s">
        <v>133</v>
      </c>
      <c r="AU130" s="269" t="s">
        <v>83</v>
      </c>
      <c r="AV130" s="15" t="s">
        <v>81</v>
      </c>
      <c r="AW130" s="15" t="s">
        <v>30</v>
      </c>
      <c r="AX130" s="15" t="s">
        <v>73</v>
      </c>
      <c r="AY130" s="269" t="s">
        <v>118</v>
      </c>
    </row>
    <row r="131" s="15" customFormat="1">
      <c r="A131" s="15"/>
      <c r="B131" s="260"/>
      <c r="C131" s="261"/>
      <c r="D131" s="231" t="s">
        <v>133</v>
      </c>
      <c r="E131" s="262" t="s">
        <v>1</v>
      </c>
      <c r="F131" s="263" t="s">
        <v>344</v>
      </c>
      <c r="G131" s="261"/>
      <c r="H131" s="262" t="s">
        <v>1</v>
      </c>
      <c r="I131" s="264"/>
      <c r="J131" s="261"/>
      <c r="K131" s="261"/>
      <c r="L131" s="265"/>
      <c r="M131" s="266"/>
      <c r="N131" s="267"/>
      <c r="O131" s="267"/>
      <c r="P131" s="267"/>
      <c r="Q131" s="267"/>
      <c r="R131" s="267"/>
      <c r="S131" s="267"/>
      <c r="T131" s="268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69" t="s">
        <v>133</v>
      </c>
      <c r="AU131" s="269" t="s">
        <v>83</v>
      </c>
      <c r="AV131" s="15" t="s">
        <v>81</v>
      </c>
      <c r="AW131" s="15" t="s">
        <v>30</v>
      </c>
      <c r="AX131" s="15" t="s">
        <v>73</v>
      </c>
      <c r="AY131" s="269" t="s">
        <v>118</v>
      </c>
    </row>
    <row r="132" s="13" customFormat="1">
      <c r="A132" s="13"/>
      <c r="B132" s="238"/>
      <c r="C132" s="239"/>
      <c r="D132" s="231" t="s">
        <v>133</v>
      </c>
      <c r="E132" s="240" t="s">
        <v>1</v>
      </c>
      <c r="F132" s="241" t="s">
        <v>345</v>
      </c>
      <c r="G132" s="239"/>
      <c r="H132" s="242">
        <v>73</v>
      </c>
      <c r="I132" s="243"/>
      <c r="J132" s="239"/>
      <c r="K132" s="239"/>
      <c r="L132" s="244"/>
      <c r="M132" s="245"/>
      <c r="N132" s="246"/>
      <c r="O132" s="246"/>
      <c r="P132" s="246"/>
      <c r="Q132" s="246"/>
      <c r="R132" s="246"/>
      <c r="S132" s="246"/>
      <c r="T132" s="247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8" t="s">
        <v>133</v>
      </c>
      <c r="AU132" s="248" t="s">
        <v>83</v>
      </c>
      <c r="AV132" s="13" t="s">
        <v>83</v>
      </c>
      <c r="AW132" s="13" t="s">
        <v>30</v>
      </c>
      <c r="AX132" s="13" t="s">
        <v>73</v>
      </c>
      <c r="AY132" s="248" t="s">
        <v>118</v>
      </c>
    </row>
    <row r="133" s="14" customFormat="1">
      <c r="A133" s="14"/>
      <c r="B133" s="249"/>
      <c r="C133" s="250"/>
      <c r="D133" s="231" t="s">
        <v>133</v>
      </c>
      <c r="E133" s="251" t="s">
        <v>1</v>
      </c>
      <c r="F133" s="252" t="s">
        <v>135</v>
      </c>
      <c r="G133" s="250"/>
      <c r="H133" s="253">
        <v>73</v>
      </c>
      <c r="I133" s="254"/>
      <c r="J133" s="250"/>
      <c r="K133" s="250"/>
      <c r="L133" s="255"/>
      <c r="M133" s="256"/>
      <c r="N133" s="257"/>
      <c r="O133" s="257"/>
      <c r="P133" s="257"/>
      <c r="Q133" s="257"/>
      <c r="R133" s="257"/>
      <c r="S133" s="257"/>
      <c r="T133" s="258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9" t="s">
        <v>133</v>
      </c>
      <c r="AU133" s="259" t="s">
        <v>83</v>
      </c>
      <c r="AV133" s="14" t="s">
        <v>124</v>
      </c>
      <c r="AW133" s="14" t="s">
        <v>30</v>
      </c>
      <c r="AX133" s="14" t="s">
        <v>81</v>
      </c>
      <c r="AY133" s="259" t="s">
        <v>118</v>
      </c>
    </row>
    <row r="134" s="12" customFormat="1" ht="22.8" customHeight="1">
      <c r="A134" s="12"/>
      <c r="B134" s="202"/>
      <c r="C134" s="203"/>
      <c r="D134" s="204" t="s">
        <v>72</v>
      </c>
      <c r="E134" s="216" t="s">
        <v>177</v>
      </c>
      <c r="F134" s="216" t="s">
        <v>318</v>
      </c>
      <c r="G134" s="203"/>
      <c r="H134" s="203"/>
      <c r="I134" s="206"/>
      <c r="J134" s="217">
        <f>BK134</f>
        <v>0</v>
      </c>
      <c r="K134" s="203"/>
      <c r="L134" s="208"/>
      <c r="M134" s="209"/>
      <c r="N134" s="210"/>
      <c r="O134" s="210"/>
      <c r="P134" s="211">
        <v>0</v>
      </c>
      <c r="Q134" s="210"/>
      <c r="R134" s="211">
        <v>0</v>
      </c>
      <c r="S134" s="210"/>
      <c r="T134" s="212"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3" t="s">
        <v>81</v>
      </c>
      <c r="AT134" s="214" t="s">
        <v>72</v>
      </c>
      <c r="AU134" s="214" t="s">
        <v>81</v>
      </c>
      <c r="AY134" s="213" t="s">
        <v>118</v>
      </c>
      <c r="BK134" s="215">
        <v>0</v>
      </c>
    </row>
    <row r="135" s="12" customFormat="1" ht="22.8" customHeight="1">
      <c r="A135" s="12"/>
      <c r="B135" s="202"/>
      <c r="C135" s="203"/>
      <c r="D135" s="204" t="s">
        <v>72</v>
      </c>
      <c r="E135" s="216" t="s">
        <v>346</v>
      </c>
      <c r="F135" s="216" t="s">
        <v>347</v>
      </c>
      <c r="G135" s="203"/>
      <c r="H135" s="203"/>
      <c r="I135" s="206"/>
      <c r="J135" s="217">
        <f>BK135</f>
        <v>0</v>
      </c>
      <c r="K135" s="203"/>
      <c r="L135" s="208"/>
      <c r="M135" s="209"/>
      <c r="N135" s="210"/>
      <c r="O135" s="210"/>
      <c r="P135" s="211">
        <f>SUM(P136:P146)</f>
        <v>0</v>
      </c>
      <c r="Q135" s="210"/>
      <c r="R135" s="211">
        <f>SUM(R136:R146)</f>
        <v>0</v>
      </c>
      <c r="S135" s="210"/>
      <c r="T135" s="212">
        <f>SUM(T136:T146)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3" t="s">
        <v>81</v>
      </c>
      <c r="AT135" s="214" t="s">
        <v>72</v>
      </c>
      <c r="AU135" s="214" t="s">
        <v>81</v>
      </c>
      <c r="AY135" s="213" t="s">
        <v>118</v>
      </c>
      <c r="BK135" s="215">
        <f>SUM(BK136:BK146)</f>
        <v>0</v>
      </c>
    </row>
    <row r="136" s="2" customFormat="1" ht="21.75" customHeight="1">
      <c r="A136" s="38"/>
      <c r="B136" s="39"/>
      <c r="C136" s="218" t="s">
        <v>136</v>
      </c>
      <c r="D136" s="218" t="s">
        <v>120</v>
      </c>
      <c r="E136" s="219" t="s">
        <v>348</v>
      </c>
      <c r="F136" s="220" t="s">
        <v>349</v>
      </c>
      <c r="G136" s="221" t="s">
        <v>271</v>
      </c>
      <c r="H136" s="222">
        <v>3.5</v>
      </c>
      <c r="I136" s="223"/>
      <c r="J136" s="224">
        <f>ROUND(I136*H136,2)</f>
        <v>0</v>
      </c>
      <c r="K136" s="220" t="s">
        <v>129</v>
      </c>
      <c r="L136" s="44"/>
      <c r="M136" s="225" t="s">
        <v>1</v>
      </c>
      <c r="N136" s="226" t="s">
        <v>38</v>
      </c>
      <c r="O136" s="91"/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9" t="s">
        <v>124</v>
      </c>
      <c r="AT136" s="229" t="s">
        <v>120</v>
      </c>
      <c r="AU136" s="229" t="s">
        <v>83</v>
      </c>
      <c r="AY136" s="17" t="s">
        <v>118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7" t="s">
        <v>81</v>
      </c>
      <c r="BK136" s="230">
        <f>ROUND(I136*H136,2)</f>
        <v>0</v>
      </c>
      <c r="BL136" s="17" t="s">
        <v>124</v>
      </c>
      <c r="BM136" s="229" t="s">
        <v>140</v>
      </c>
    </row>
    <row r="137" s="2" customFormat="1">
      <c r="A137" s="38"/>
      <c r="B137" s="39"/>
      <c r="C137" s="40"/>
      <c r="D137" s="231" t="s">
        <v>125</v>
      </c>
      <c r="E137" s="40"/>
      <c r="F137" s="232" t="s">
        <v>350</v>
      </c>
      <c r="G137" s="40"/>
      <c r="H137" s="40"/>
      <c r="I137" s="233"/>
      <c r="J137" s="40"/>
      <c r="K137" s="40"/>
      <c r="L137" s="44"/>
      <c r="M137" s="234"/>
      <c r="N137" s="235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125</v>
      </c>
      <c r="AU137" s="17" t="s">
        <v>83</v>
      </c>
    </row>
    <row r="138" s="2" customFormat="1">
      <c r="A138" s="38"/>
      <c r="B138" s="39"/>
      <c r="C138" s="40"/>
      <c r="D138" s="236" t="s">
        <v>131</v>
      </c>
      <c r="E138" s="40"/>
      <c r="F138" s="237" t="s">
        <v>351</v>
      </c>
      <c r="G138" s="40"/>
      <c r="H138" s="40"/>
      <c r="I138" s="233"/>
      <c r="J138" s="40"/>
      <c r="K138" s="40"/>
      <c r="L138" s="44"/>
      <c r="M138" s="234"/>
      <c r="N138" s="235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131</v>
      </c>
      <c r="AU138" s="17" t="s">
        <v>83</v>
      </c>
    </row>
    <row r="139" s="2" customFormat="1" ht="24.15" customHeight="1">
      <c r="A139" s="38"/>
      <c r="B139" s="39"/>
      <c r="C139" s="218" t="s">
        <v>124</v>
      </c>
      <c r="D139" s="218" t="s">
        <v>120</v>
      </c>
      <c r="E139" s="219" t="s">
        <v>352</v>
      </c>
      <c r="F139" s="220" t="s">
        <v>353</v>
      </c>
      <c r="G139" s="221" t="s">
        <v>271</v>
      </c>
      <c r="H139" s="222">
        <v>3.5</v>
      </c>
      <c r="I139" s="223"/>
      <c r="J139" s="224">
        <f>ROUND(I139*H139,2)</f>
        <v>0</v>
      </c>
      <c r="K139" s="220" t="s">
        <v>129</v>
      </c>
      <c r="L139" s="44"/>
      <c r="M139" s="225" t="s">
        <v>1</v>
      </c>
      <c r="N139" s="226" t="s">
        <v>38</v>
      </c>
      <c r="O139" s="91"/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9" t="s">
        <v>124</v>
      </c>
      <c r="AT139" s="229" t="s">
        <v>120</v>
      </c>
      <c r="AU139" s="229" t="s">
        <v>83</v>
      </c>
      <c r="AY139" s="17" t="s">
        <v>118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7" t="s">
        <v>81</v>
      </c>
      <c r="BK139" s="230">
        <f>ROUND(I139*H139,2)</f>
        <v>0</v>
      </c>
      <c r="BL139" s="17" t="s">
        <v>124</v>
      </c>
      <c r="BM139" s="229" t="s">
        <v>147</v>
      </c>
    </row>
    <row r="140" s="2" customFormat="1">
      <c r="A140" s="38"/>
      <c r="B140" s="39"/>
      <c r="C140" s="40"/>
      <c r="D140" s="231" t="s">
        <v>125</v>
      </c>
      <c r="E140" s="40"/>
      <c r="F140" s="232" t="s">
        <v>354</v>
      </c>
      <c r="G140" s="40"/>
      <c r="H140" s="40"/>
      <c r="I140" s="233"/>
      <c r="J140" s="40"/>
      <c r="K140" s="40"/>
      <c r="L140" s="44"/>
      <c r="M140" s="234"/>
      <c r="N140" s="235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125</v>
      </c>
      <c r="AU140" s="17" t="s">
        <v>83</v>
      </c>
    </row>
    <row r="141" s="2" customFormat="1">
      <c r="A141" s="38"/>
      <c r="B141" s="39"/>
      <c r="C141" s="40"/>
      <c r="D141" s="236" t="s">
        <v>131</v>
      </c>
      <c r="E141" s="40"/>
      <c r="F141" s="237" t="s">
        <v>355</v>
      </c>
      <c r="G141" s="40"/>
      <c r="H141" s="40"/>
      <c r="I141" s="233"/>
      <c r="J141" s="40"/>
      <c r="K141" s="40"/>
      <c r="L141" s="44"/>
      <c r="M141" s="234"/>
      <c r="N141" s="235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131</v>
      </c>
      <c r="AU141" s="17" t="s">
        <v>83</v>
      </c>
    </row>
    <row r="142" s="2" customFormat="1" ht="24.15" customHeight="1">
      <c r="A142" s="38"/>
      <c r="B142" s="39"/>
      <c r="C142" s="218" t="s">
        <v>151</v>
      </c>
      <c r="D142" s="218" t="s">
        <v>120</v>
      </c>
      <c r="E142" s="219" t="s">
        <v>356</v>
      </c>
      <c r="F142" s="220" t="s">
        <v>357</v>
      </c>
      <c r="G142" s="221" t="s">
        <v>271</v>
      </c>
      <c r="H142" s="222">
        <v>3.5</v>
      </c>
      <c r="I142" s="223"/>
      <c r="J142" s="224">
        <f>ROUND(I142*H142,2)</f>
        <v>0</v>
      </c>
      <c r="K142" s="220" t="s">
        <v>129</v>
      </c>
      <c r="L142" s="44"/>
      <c r="M142" s="225" t="s">
        <v>1</v>
      </c>
      <c r="N142" s="226" t="s">
        <v>38</v>
      </c>
      <c r="O142" s="91"/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9" t="s">
        <v>124</v>
      </c>
      <c r="AT142" s="229" t="s">
        <v>120</v>
      </c>
      <c r="AU142" s="229" t="s">
        <v>83</v>
      </c>
      <c r="AY142" s="17" t="s">
        <v>118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7" t="s">
        <v>81</v>
      </c>
      <c r="BK142" s="230">
        <f>ROUND(I142*H142,2)</f>
        <v>0</v>
      </c>
      <c r="BL142" s="17" t="s">
        <v>124</v>
      </c>
      <c r="BM142" s="229" t="s">
        <v>154</v>
      </c>
    </row>
    <row r="143" s="2" customFormat="1">
      <c r="A143" s="38"/>
      <c r="B143" s="39"/>
      <c r="C143" s="40"/>
      <c r="D143" s="231" t="s">
        <v>125</v>
      </c>
      <c r="E143" s="40"/>
      <c r="F143" s="232" t="s">
        <v>358</v>
      </c>
      <c r="G143" s="40"/>
      <c r="H143" s="40"/>
      <c r="I143" s="233"/>
      <c r="J143" s="40"/>
      <c r="K143" s="40"/>
      <c r="L143" s="44"/>
      <c r="M143" s="234"/>
      <c r="N143" s="235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125</v>
      </c>
      <c r="AU143" s="17" t="s">
        <v>83</v>
      </c>
    </row>
    <row r="144" s="2" customFormat="1">
      <c r="A144" s="38"/>
      <c r="B144" s="39"/>
      <c r="C144" s="40"/>
      <c r="D144" s="236" t="s">
        <v>131</v>
      </c>
      <c r="E144" s="40"/>
      <c r="F144" s="237" t="s">
        <v>359</v>
      </c>
      <c r="G144" s="40"/>
      <c r="H144" s="40"/>
      <c r="I144" s="233"/>
      <c r="J144" s="40"/>
      <c r="K144" s="40"/>
      <c r="L144" s="44"/>
      <c r="M144" s="234"/>
      <c r="N144" s="235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131</v>
      </c>
      <c r="AU144" s="17" t="s">
        <v>83</v>
      </c>
    </row>
    <row r="145" s="2" customFormat="1" ht="44.25" customHeight="1">
      <c r="A145" s="38"/>
      <c r="B145" s="39"/>
      <c r="C145" s="218" t="s">
        <v>140</v>
      </c>
      <c r="D145" s="218" t="s">
        <v>120</v>
      </c>
      <c r="E145" s="219" t="s">
        <v>360</v>
      </c>
      <c r="F145" s="220" t="s">
        <v>361</v>
      </c>
      <c r="G145" s="221" t="s">
        <v>271</v>
      </c>
      <c r="H145" s="222">
        <v>3.5</v>
      </c>
      <c r="I145" s="223"/>
      <c r="J145" s="224">
        <f>ROUND(I145*H145,2)</f>
        <v>0</v>
      </c>
      <c r="K145" s="220" t="s">
        <v>1</v>
      </c>
      <c r="L145" s="44"/>
      <c r="M145" s="225" t="s">
        <v>1</v>
      </c>
      <c r="N145" s="226" t="s">
        <v>38</v>
      </c>
      <c r="O145" s="91"/>
      <c r="P145" s="227">
        <f>O145*H145</f>
        <v>0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9" t="s">
        <v>124</v>
      </c>
      <c r="AT145" s="229" t="s">
        <v>120</v>
      </c>
      <c r="AU145" s="229" t="s">
        <v>83</v>
      </c>
      <c r="AY145" s="17" t="s">
        <v>118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7" t="s">
        <v>81</v>
      </c>
      <c r="BK145" s="230">
        <f>ROUND(I145*H145,2)</f>
        <v>0</v>
      </c>
      <c r="BL145" s="17" t="s">
        <v>124</v>
      </c>
      <c r="BM145" s="229" t="s">
        <v>8</v>
      </c>
    </row>
    <row r="146" s="2" customFormat="1">
      <c r="A146" s="38"/>
      <c r="B146" s="39"/>
      <c r="C146" s="40"/>
      <c r="D146" s="231" t="s">
        <v>125</v>
      </c>
      <c r="E146" s="40"/>
      <c r="F146" s="232" t="s">
        <v>361</v>
      </c>
      <c r="G146" s="40"/>
      <c r="H146" s="40"/>
      <c r="I146" s="233"/>
      <c r="J146" s="40"/>
      <c r="K146" s="40"/>
      <c r="L146" s="44"/>
      <c r="M146" s="234"/>
      <c r="N146" s="235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125</v>
      </c>
      <c r="AU146" s="17" t="s">
        <v>83</v>
      </c>
    </row>
    <row r="147" s="12" customFormat="1" ht="25.92" customHeight="1">
      <c r="A147" s="12"/>
      <c r="B147" s="202"/>
      <c r="C147" s="203"/>
      <c r="D147" s="204" t="s">
        <v>72</v>
      </c>
      <c r="E147" s="205" t="s">
        <v>219</v>
      </c>
      <c r="F147" s="205" t="s">
        <v>362</v>
      </c>
      <c r="G147" s="203"/>
      <c r="H147" s="203"/>
      <c r="I147" s="206"/>
      <c r="J147" s="207">
        <f>BK147</f>
        <v>0</v>
      </c>
      <c r="K147" s="203"/>
      <c r="L147" s="208"/>
      <c r="M147" s="209"/>
      <c r="N147" s="210"/>
      <c r="O147" s="210"/>
      <c r="P147" s="211">
        <f>P148+P161</f>
        <v>0</v>
      </c>
      <c r="Q147" s="210"/>
      <c r="R147" s="211">
        <f>R148+R161</f>
        <v>0</v>
      </c>
      <c r="S147" s="210"/>
      <c r="T147" s="212">
        <f>T148+T161</f>
        <v>0.63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13" t="s">
        <v>136</v>
      </c>
      <c r="AT147" s="214" t="s">
        <v>72</v>
      </c>
      <c r="AU147" s="214" t="s">
        <v>73</v>
      </c>
      <c r="AY147" s="213" t="s">
        <v>118</v>
      </c>
      <c r="BK147" s="215">
        <f>BK148+BK161</f>
        <v>0</v>
      </c>
    </row>
    <row r="148" s="12" customFormat="1" ht="22.8" customHeight="1">
      <c r="A148" s="12"/>
      <c r="B148" s="202"/>
      <c r="C148" s="203"/>
      <c r="D148" s="204" t="s">
        <v>72</v>
      </c>
      <c r="E148" s="216" t="s">
        <v>363</v>
      </c>
      <c r="F148" s="216" t="s">
        <v>364</v>
      </c>
      <c r="G148" s="203"/>
      <c r="H148" s="203"/>
      <c r="I148" s="206"/>
      <c r="J148" s="217">
        <f>BK148</f>
        <v>0</v>
      </c>
      <c r="K148" s="203"/>
      <c r="L148" s="208"/>
      <c r="M148" s="209"/>
      <c r="N148" s="210"/>
      <c r="O148" s="210"/>
      <c r="P148" s="211">
        <f>SUM(P149:P160)</f>
        <v>0</v>
      </c>
      <c r="Q148" s="210"/>
      <c r="R148" s="211">
        <f>SUM(R149:R160)</f>
        <v>0</v>
      </c>
      <c r="S148" s="210"/>
      <c r="T148" s="212">
        <f>SUM(T149:T160)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3" t="s">
        <v>136</v>
      </c>
      <c r="AT148" s="214" t="s">
        <v>72</v>
      </c>
      <c r="AU148" s="214" t="s">
        <v>81</v>
      </c>
      <c r="AY148" s="213" t="s">
        <v>118</v>
      </c>
      <c r="BK148" s="215">
        <f>SUM(BK149:BK160)</f>
        <v>0</v>
      </c>
    </row>
    <row r="149" s="2" customFormat="1" ht="24.15" customHeight="1">
      <c r="A149" s="38"/>
      <c r="B149" s="39"/>
      <c r="C149" s="218" t="s">
        <v>164</v>
      </c>
      <c r="D149" s="218" t="s">
        <v>120</v>
      </c>
      <c r="E149" s="219" t="s">
        <v>365</v>
      </c>
      <c r="F149" s="220" t="s">
        <v>366</v>
      </c>
      <c r="G149" s="221" t="s">
        <v>187</v>
      </c>
      <c r="H149" s="222">
        <v>144</v>
      </c>
      <c r="I149" s="223"/>
      <c r="J149" s="224">
        <f>ROUND(I149*H149,2)</f>
        <v>0</v>
      </c>
      <c r="K149" s="220" t="s">
        <v>1</v>
      </c>
      <c r="L149" s="44"/>
      <c r="M149" s="225" t="s">
        <v>1</v>
      </c>
      <c r="N149" s="226" t="s">
        <v>38</v>
      </c>
      <c r="O149" s="91"/>
      <c r="P149" s="227">
        <f>O149*H149</f>
        <v>0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9" t="s">
        <v>317</v>
      </c>
      <c r="AT149" s="229" t="s">
        <v>120</v>
      </c>
      <c r="AU149" s="229" t="s">
        <v>83</v>
      </c>
      <c r="AY149" s="17" t="s">
        <v>118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7" t="s">
        <v>81</v>
      </c>
      <c r="BK149" s="230">
        <f>ROUND(I149*H149,2)</f>
        <v>0</v>
      </c>
      <c r="BL149" s="17" t="s">
        <v>317</v>
      </c>
      <c r="BM149" s="229" t="s">
        <v>167</v>
      </c>
    </row>
    <row r="150" s="2" customFormat="1">
      <c r="A150" s="38"/>
      <c r="B150" s="39"/>
      <c r="C150" s="40"/>
      <c r="D150" s="231" t="s">
        <v>125</v>
      </c>
      <c r="E150" s="40"/>
      <c r="F150" s="232" t="s">
        <v>366</v>
      </c>
      <c r="G150" s="40"/>
      <c r="H150" s="40"/>
      <c r="I150" s="233"/>
      <c r="J150" s="40"/>
      <c r="K150" s="40"/>
      <c r="L150" s="44"/>
      <c r="M150" s="234"/>
      <c r="N150" s="235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125</v>
      </c>
      <c r="AU150" s="17" t="s">
        <v>83</v>
      </c>
    </row>
    <row r="151" s="13" customFormat="1">
      <c r="A151" s="13"/>
      <c r="B151" s="238"/>
      <c r="C151" s="239"/>
      <c r="D151" s="231" t="s">
        <v>133</v>
      </c>
      <c r="E151" s="240" t="s">
        <v>1</v>
      </c>
      <c r="F151" s="241" t="s">
        <v>367</v>
      </c>
      <c r="G151" s="239"/>
      <c r="H151" s="242">
        <v>144</v>
      </c>
      <c r="I151" s="243"/>
      <c r="J151" s="239"/>
      <c r="K151" s="239"/>
      <c r="L151" s="244"/>
      <c r="M151" s="245"/>
      <c r="N151" s="246"/>
      <c r="O151" s="246"/>
      <c r="P151" s="246"/>
      <c r="Q151" s="246"/>
      <c r="R151" s="246"/>
      <c r="S151" s="246"/>
      <c r="T151" s="247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8" t="s">
        <v>133</v>
      </c>
      <c r="AU151" s="248" t="s">
        <v>83</v>
      </c>
      <c r="AV151" s="13" t="s">
        <v>83</v>
      </c>
      <c r="AW151" s="13" t="s">
        <v>30</v>
      </c>
      <c r="AX151" s="13" t="s">
        <v>73</v>
      </c>
      <c r="AY151" s="248" t="s">
        <v>118</v>
      </c>
    </row>
    <row r="152" s="14" customFormat="1">
      <c r="A152" s="14"/>
      <c r="B152" s="249"/>
      <c r="C152" s="250"/>
      <c r="D152" s="231" t="s">
        <v>133</v>
      </c>
      <c r="E152" s="251" t="s">
        <v>1</v>
      </c>
      <c r="F152" s="252" t="s">
        <v>135</v>
      </c>
      <c r="G152" s="250"/>
      <c r="H152" s="253">
        <v>144</v>
      </c>
      <c r="I152" s="254"/>
      <c r="J152" s="250"/>
      <c r="K152" s="250"/>
      <c r="L152" s="255"/>
      <c r="M152" s="256"/>
      <c r="N152" s="257"/>
      <c r="O152" s="257"/>
      <c r="P152" s="257"/>
      <c r="Q152" s="257"/>
      <c r="R152" s="257"/>
      <c r="S152" s="257"/>
      <c r="T152" s="258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9" t="s">
        <v>133</v>
      </c>
      <c r="AU152" s="259" t="s">
        <v>83</v>
      </c>
      <c r="AV152" s="14" t="s">
        <v>124</v>
      </c>
      <c r="AW152" s="14" t="s">
        <v>30</v>
      </c>
      <c r="AX152" s="14" t="s">
        <v>81</v>
      </c>
      <c r="AY152" s="259" t="s">
        <v>118</v>
      </c>
    </row>
    <row r="153" s="2" customFormat="1" ht="44.25" customHeight="1">
      <c r="A153" s="38"/>
      <c r="B153" s="39"/>
      <c r="C153" s="270" t="s">
        <v>147</v>
      </c>
      <c r="D153" s="270" t="s">
        <v>219</v>
      </c>
      <c r="E153" s="271" t="s">
        <v>368</v>
      </c>
      <c r="F153" s="272" t="s">
        <v>369</v>
      </c>
      <c r="G153" s="273" t="s">
        <v>187</v>
      </c>
      <c r="H153" s="274">
        <v>144</v>
      </c>
      <c r="I153" s="275"/>
      <c r="J153" s="276">
        <f>ROUND(I153*H153,2)</f>
        <v>0</v>
      </c>
      <c r="K153" s="272" t="s">
        <v>1</v>
      </c>
      <c r="L153" s="277"/>
      <c r="M153" s="278" t="s">
        <v>1</v>
      </c>
      <c r="N153" s="279" t="s">
        <v>38</v>
      </c>
      <c r="O153" s="91"/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9" t="s">
        <v>370</v>
      </c>
      <c r="AT153" s="229" t="s">
        <v>219</v>
      </c>
      <c r="AU153" s="229" t="s">
        <v>83</v>
      </c>
      <c r="AY153" s="17" t="s">
        <v>118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7" t="s">
        <v>81</v>
      </c>
      <c r="BK153" s="230">
        <f>ROUND(I153*H153,2)</f>
        <v>0</v>
      </c>
      <c r="BL153" s="17" t="s">
        <v>317</v>
      </c>
      <c r="BM153" s="229" t="s">
        <v>174</v>
      </c>
    </row>
    <row r="154" s="2" customFormat="1">
      <c r="A154" s="38"/>
      <c r="B154" s="39"/>
      <c r="C154" s="40"/>
      <c r="D154" s="231" t="s">
        <v>125</v>
      </c>
      <c r="E154" s="40"/>
      <c r="F154" s="232" t="s">
        <v>369</v>
      </c>
      <c r="G154" s="40"/>
      <c r="H154" s="40"/>
      <c r="I154" s="233"/>
      <c r="J154" s="40"/>
      <c r="K154" s="40"/>
      <c r="L154" s="44"/>
      <c r="M154" s="234"/>
      <c r="N154" s="235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125</v>
      </c>
      <c r="AU154" s="17" t="s">
        <v>83</v>
      </c>
    </row>
    <row r="155" s="2" customFormat="1" ht="16.5" customHeight="1">
      <c r="A155" s="38"/>
      <c r="B155" s="39"/>
      <c r="C155" s="218" t="s">
        <v>177</v>
      </c>
      <c r="D155" s="218" t="s">
        <v>120</v>
      </c>
      <c r="E155" s="219" t="s">
        <v>371</v>
      </c>
      <c r="F155" s="220" t="s">
        <v>372</v>
      </c>
      <c r="G155" s="221" t="s">
        <v>187</v>
      </c>
      <c r="H155" s="222">
        <v>130</v>
      </c>
      <c r="I155" s="223"/>
      <c r="J155" s="224">
        <f>ROUND(I155*H155,2)</f>
        <v>0</v>
      </c>
      <c r="K155" s="220" t="s">
        <v>1</v>
      </c>
      <c r="L155" s="44"/>
      <c r="M155" s="225" t="s">
        <v>1</v>
      </c>
      <c r="N155" s="226" t="s">
        <v>38</v>
      </c>
      <c r="O155" s="91"/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9" t="s">
        <v>317</v>
      </c>
      <c r="AT155" s="229" t="s">
        <v>120</v>
      </c>
      <c r="AU155" s="229" t="s">
        <v>83</v>
      </c>
      <c r="AY155" s="17" t="s">
        <v>118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7" t="s">
        <v>81</v>
      </c>
      <c r="BK155" s="230">
        <f>ROUND(I155*H155,2)</f>
        <v>0</v>
      </c>
      <c r="BL155" s="17" t="s">
        <v>317</v>
      </c>
      <c r="BM155" s="229" t="s">
        <v>180</v>
      </c>
    </row>
    <row r="156" s="2" customFormat="1">
      <c r="A156" s="38"/>
      <c r="B156" s="39"/>
      <c r="C156" s="40"/>
      <c r="D156" s="231" t="s">
        <v>125</v>
      </c>
      <c r="E156" s="40"/>
      <c r="F156" s="232" t="s">
        <v>372</v>
      </c>
      <c r="G156" s="40"/>
      <c r="H156" s="40"/>
      <c r="I156" s="233"/>
      <c r="J156" s="40"/>
      <c r="K156" s="40"/>
      <c r="L156" s="44"/>
      <c r="M156" s="234"/>
      <c r="N156" s="235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125</v>
      </c>
      <c r="AU156" s="17" t="s">
        <v>83</v>
      </c>
    </row>
    <row r="157" s="13" customFormat="1">
      <c r="A157" s="13"/>
      <c r="B157" s="238"/>
      <c r="C157" s="239"/>
      <c r="D157" s="231" t="s">
        <v>133</v>
      </c>
      <c r="E157" s="240" t="s">
        <v>1</v>
      </c>
      <c r="F157" s="241" t="s">
        <v>373</v>
      </c>
      <c r="G157" s="239"/>
      <c r="H157" s="242">
        <v>130</v>
      </c>
      <c r="I157" s="243"/>
      <c r="J157" s="239"/>
      <c r="K157" s="239"/>
      <c r="L157" s="244"/>
      <c r="M157" s="245"/>
      <c r="N157" s="246"/>
      <c r="O157" s="246"/>
      <c r="P157" s="246"/>
      <c r="Q157" s="246"/>
      <c r="R157" s="246"/>
      <c r="S157" s="246"/>
      <c r="T157" s="247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8" t="s">
        <v>133</v>
      </c>
      <c r="AU157" s="248" t="s">
        <v>83</v>
      </c>
      <c r="AV157" s="13" t="s">
        <v>83</v>
      </c>
      <c r="AW157" s="13" t="s">
        <v>30</v>
      </c>
      <c r="AX157" s="13" t="s">
        <v>73</v>
      </c>
      <c r="AY157" s="248" t="s">
        <v>118</v>
      </c>
    </row>
    <row r="158" s="14" customFormat="1">
      <c r="A158" s="14"/>
      <c r="B158" s="249"/>
      <c r="C158" s="250"/>
      <c r="D158" s="231" t="s">
        <v>133</v>
      </c>
      <c r="E158" s="251" t="s">
        <v>1</v>
      </c>
      <c r="F158" s="252" t="s">
        <v>135</v>
      </c>
      <c r="G158" s="250"/>
      <c r="H158" s="253">
        <v>130</v>
      </c>
      <c r="I158" s="254"/>
      <c r="J158" s="250"/>
      <c r="K158" s="250"/>
      <c r="L158" s="255"/>
      <c r="M158" s="256"/>
      <c r="N158" s="257"/>
      <c r="O158" s="257"/>
      <c r="P158" s="257"/>
      <c r="Q158" s="257"/>
      <c r="R158" s="257"/>
      <c r="S158" s="257"/>
      <c r="T158" s="258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9" t="s">
        <v>133</v>
      </c>
      <c r="AU158" s="259" t="s">
        <v>83</v>
      </c>
      <c r="AV158" s="14" t="s">
        <v>124</v>
      </c>
      <c r="AW158" s="14" t="s">
        <v>30</v>
      </c>
      <c r="AX158" s="14" t="s">
        <v>81</v>
      </c>
      <c r="AY158" s="259" t="s">
        <v>118</v>
      </c>
    </row>
    <row r="159" s="2" customFormat="1" ht="24.15" customHeight="1">
      <c r="A159" s="38"/>
      <c r="B159" s="39"/>
      <c r="C159" s="218" t="s">
        <v>154</v>
      </c>
      <c r="D159" s="218" t="s">
        <v>120</v>
      </c>
      <c r="E159" s="219" t="s">
        <v>374</v>
      </c>
      <c r="F159" s="220" t="s">
        <v>375</v>
      </c>
      <c r="G159" s="221" t="s">
        <v>187</v>
      </c>
      <c r="H159" s="222">
        <v>136</v>
      </c>
      <c r="I159" s="223"/>
      <c r="J159" s="224">
        <f>ROUND(I159*H159,2)</f>
        <v>0</v>
      </c>
      <c r="K159" s="220" t="s">
        <v>1</v>
      </c>
      <c r="L159" s="44"/>
      <c r="M159" s="225" t="s">
        <v>1</v>
      </c>
      <c r="N159" s="226" t="s">
        <v>38</v>
      </c>
      <c r="O159" s="91"/>
      <c r="P159" s="227">
        <f>O159*H159</f>
        <v>0</v>
      </c>
      <c r="Q159" s="227">
        <v>0</v>
      </c>
      <c r="R159" s="227">
        <f>Q159*H159</f>
        <v>0</v>
      </c>
      <c r="S159" s="227">
        <v>0</v>
      </c>
      <c r="T159" s="228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9" t="s">
        <v>317</v>
      </c>
      <c r="AT159" s="229" t="s">
        <v>120</v>
      </c>
      <c r="AU159" s="229" t="s">
        <v>83</v>
      </c>
      <c r="AY159" s="17" t="s">
        <v>118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17" t="s">
        <v>81</v>
      </c>
      <c r="BK159" s="230">
        <f>ROUND(I159*H159,2)</f>
        <v>0</v>
      </c>
      <c r="BL159" s="17" t="s">
        <v>317</v>
      </c>
      <c r="BM159" s="229" t="s">
        <v>188</v>
      </c>
    </row>
    <row r="160" s="2" customFormat="1">
      <c r="A160" s="38"/>
      <c r="B160" s="39"/>
      <c r="C160" s="40"/>
      <c r="D160" s="231" t="s">
        <v>125</v>
      </c>
      <c r="E160" s="40"/>
      <c r="F160" s="232" t="s">
        <v>375</v>
      </c>
      <c r="G160" s="40"/>
      <c r="H160" s="40"/>
      <c r="I160" s="233"/>
      <c r="J160" s="40"/>
      <c r="K160" s="40"/>
      <c r="L160" s="44"/>
      <c r="M160" s="234"/>
      <c r="N160" s="235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125</v>
      </c>
      <c r="AU160" s="17" t="s">
        <v>83</v>
      </c>
    </row>
    <row r="161" s="12" customFormat="1" ht="22.8" customHeight="1">
      <c r="A161" s="12"/>
      <c r="B161" s="202"/>
      <c r="C161" s="203"/>
      <c r="D161" s="204" t="s">
        <v>72</v>
      </c>
      <c r="E161" s="216" t="s">
        <v>376</v>
      </c>
      <c r="F161" s="216" t="s">
        <v>377</v>
      </c>
      <c r="G161" s="203"/>
      <c r="H161" s="203"/>
      <c r="I161" s="206"/>
      <c r="J161" s="217">
        <f>BK161</f>
        <v>0</v>
      </c>
      <c r="K161" s="203"/>
      <c r="L161" s="208"/>
      <c r="M161" s="209"/>
      <c r="N161" s="210"/>
      <c r="O161" s="210"/>
      <c r="P161" s="211">
        <f>SUM(P162:P177)</f>
        <v>0</v>
      </c>
      <c r="Q161" s="210"/>
      <c r="R161" s="211">
        <f>SUM(R162:R177)</f>
        <v>0</v>
      </c>
      <c r="S161" s="210"/>
      <c r="T161" s="212">
        <f>SUM(T162:T177)</f>
        <v>0.63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13" t="s">
        <v>136</v>
      </c>
      <c r="AT161" s="214" t="s">
        <v>72</v>
      </c>
      <c r="AU161" s="214" t="s">
        <v>81</v>
      </c>
      <c r="AY161" s="213" t="s">
        <v>118</v>
      </c>
      <c r="BK161" s="215">
        <f>SUM(BK162:BK177)</f>
        <v>0</v>
      </c>
    </row>
    <row r="162" s="2" customFormat="1" ht="37.8" customHeight="1">
      <c r="A162" s="38"/>
      <c r="B162" s="39"/>
      <c r="C162" s="218" t="s">
        <v>192</v>
      </c>
      <c r="D162" s="218" t="s">
        <v>120</v>
      </c>
      <c r="E162" s="219" t="s">
        <v>378</v>
      </c>
      <c r="F162" s="220" t="s">
        <v>379</v>
      </c>
      <c r="G162" s="221" t="s">
        <v>187</v>
      </c>
      <c r="H162" s="222">
        <v>14</v>
      </c>
      <c r="I162" s="223"/>
      <c r="J162" s="224">
        <f>ROUND(I162*H162,2)</f>
        <v>0</v>
      </c>
      <c r="K162" s="220" t="s">
        <v>129</v>
      </c>
      <c r="L162" s="44"/>
      <c r="M162" s="225" t="s">
        <v>1</v>
      </c>
      <c r="N162" s="226" t="s">
        <v>38</v>
      </c>
      <c r="O162" s="91"/>
      <c r="P162" s="227">
        <f>O162*H162</f>
        <v>0</v>
      </c>
      <c r="Q162" s="227">
        <v>0</v>
      </c>
      <c r="R162" s="227">
        <f>Q162*H162</f>
        <v>0</v>
      </c>
      <c r="S162" s="227">
        <v>0.044999999999999998</v>
      </c>
      <c r="T162" s="228">
        <f>S162*H162</f>
        <v>0.63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9" t="s">
        <v>317</v>
      </c>
      <c r="AT162" s="229" t="s">
        <v>120</v>
      </c>
      <c r="AU162" s="229" t="s">
        <v>83</v>
      </c>
      <c r="AY162" s="17" t="s">
        <v>118</v>
      </c>
      <c r="BE162" s="230">
        <f>IF(N162="základní",J162,0)</f>
        <v>0</v>
      </c>
      <c r="BF162" s="230">
        <f>IF(N162="snížená",J162,0)</f>
        <v>0</v>
      </c>
      <c r="BG162" s="230">
        <f>IF(N162="zákl. přenesená",J162,0)</f>
        <v>0</v>
      </c>
      <c r="BH162" s="230">
        <f>IF(N162="sníž. přenesená",J162,0)</f>
        <v>0</v>
      </c>
      <c r="BI162" s="230">
        <f>IF(N162="nulová",J162,0)</f>
        <v>0</v>
      </c>
      <c r="BJ162" s="17" t="s">
        <v>81</v>
      </c>
      <c r="BK162" s="230">
        <f>ROUND(I162*H162,2)</f>
        <v>0</v>
      </c>
      <c r="BL162" s="17" t="s">
        <v>317</v>
      </c>
      <c r="BM162" s="229" t="s">
        <v>195</v>
      </c>
    </row>
    <row r="163" s="2" customFormat="1">
      <c r="A163" s="38"/>
      <c r="B163" s="39"/>
      <c r="C163" s="40"/>
      <c r="D163" s="231" t="s">
        <v>125</v>
      </c>
      <c r="E163" s="40"/>
      <c r="F163" s="232" t="s">
        <v>380</v>
      </c>
      <c r="G163" s="40"/>
      <c r="H163" s="40"/>
      <c r="I163" s="233"/>
      <c r="J163" s="40"/>
      <c r="K163" s="40"/>
      <c r="L163" s="44"/>
      <c r="M163" s="234"/>
      <c r="N163" s="235"/>
      <c r="O163" s="91"/>
      <c r="P163" s="91"/>
      <c r="Q163" s="91"/>
      <c r="R163" s="91"/>
      <c r="S163" s="91"/>
      <c r="T163" s="92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125</v>
      </c>
      <c r="AU163" s="17" t="s">
        <v>83</v>
      </c>
    </row>
    <row r="164" s="2" customFormat="1">
      <c r="A164" s="38"/>
      <c r="B164" s="39"/>
      <c r="C164" s="40"/>
      <c r="D164" s="236" t="s">
        <v>131</v>
      </c>
      <c r="E164" s="40"/>
      <c r="F164" s="237" t="s">
        <v>381</v>
      </c>
      <c r="G164" s="40"/>
      <c r="H164" s="40"/>
      <c r="I164" s="233"/>
      <c r="J164" s="40"/>
      <c r="K164" s="40"/>
      <c r="L164" s="44"/>
      <c r="M164" s="234"/>
      <c r="N164" s="235"/>
      <c r="O164" s="91"/>
      <c r="P164" s="91"/>
      <c r="Q164" s="91"/>
      <c r="R164" s="91"/>
      <c r="S164" s="91"/>
      <c r="T164" s="92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131</v>
      </c>
      <c r="AU164" s="17" t="s">
        <v>83</v>
      </c>
    </row>
    <row r="165" s="13" customFormat="1">
      <c r="A165" s="13"/>
      <c r="B165" s="238"/>
      <c r="C165" s="239"/>
      <c r="D165" s="231" t="s">
        <v>133</v>
      </c>
      <c r="E165" s="240" t="s">
        <v>1</v>
      </c>
      <c r="F165" s="241" t="s">
        <v>382</v>
      </c>
      <c r="G165" s="239"/>
      <c r="H165" s="242">
        <v>14</v>
      </c>
      <c r="I165" s="243"/>
      <c r="J165" s="239"/>
      <c r="K165" s="239"/>
      <c r="L165" s="244"/>
      <c r="M165" s="245"/>
      <c r="N165" s="246"/>
      <c r="O165" s="246"/>
      <c r="P165" s="246"/>
      <c r="Q165" s="246"/>
      <c r="R165" s="246"/>
      <c r="S165" s="246"/>
      <c r="T165" s="247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8" t="s">
        <v>133</v>
      </c>
      <c r="AU165" s="248" t="s">
        <v>83</v>
      </c>
      <c r="AV165" s="13" t="s">
        <v>83</v>
      </c>
      <c r="AW165" s="13" t="s">
        <v>30</v>
      </c>
      <c r="AX165" s="13" t="s">
        <v>73</v>
      </c>
      <c r="AY165" s="248" t="s">
        <v>118</v>
      </c>
    </row>
    <row r="166" s="14" customFormat="1">
      <c r="A166" s="14"/>
      <c r="B166" s="249"/>
      <c r="C166" s="250"/>
      <c r="D166" s="231" t="s">
        <v>133</v>
      </c>
      <c r="E166" s="251" t="s">
        <v>1</v>
      </c>
      <c r="F166" s="252" t="s">
        <v>135</v>
      </c>
      <c r="G166" s="250"/>
      <c r="H166" s="253">
        <v>14</v>
      </c>
      <c r="I166" s="254"/>
      <c r="J166" s="250"/>
      <c r="K166" s="250"/>
      <c r="L166" s="255"/>
      <c r="M166" s="256"/>
      <c r="N166" s="257"/>
      <c r="O166" s="257"/>
      <c r="P166" s="257"/>
      <c r="Q166" s="257"/>
      <c r="R166" s="257"/>
      <c r="S166" s="257"/>
      <c r="T166" s="258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9" t="s">
        <v>133</v>
      </c>
      <c r="AU166" s="259" t="s">
        <v>83</v>
      </c>
      <c r="AV166" s="14" t="s">
        <v>124</v>
      </c>
      <c r="AW166" s="14" t="s">
        <v>30</v>
      </c>
      <c r="AX166" s="14" t="s">
        <v>81</v>
      </c>
      <c r="AY166" s="259" t="s">
        <v>118</v>
      </c>
    </row>
    <row r="167" s="2" customFormat="1" ht="24.15" customHeight="1">
      <c r="A167" s="38"/>
      <c r="B167" s="39"/>
      <c r="C167" s="218" t="s">
        <v>8</v>
      </c>
      <c r="D167" s="218" t="s">
        <v>120</v>
      </c>
      <c r="E167" s="219" t="s">
        <v>383</v>
      </c>
      <c r="F167" s="220" t="s">
        <v>384</v>
      </c>
      <c r="G167" s="221" t="s">
        <v>271</v>
      </c>
      <c r="H167" s="222">
        <v>0.26000000000000001</v>
      </c>
      <c r="I167" s="223"/>
      <c r="J167" s="224">
        <f>ROUND(I167*H167,2)</f>
        <v>0</v>
      </c>
      <c r="K167" s="220" t="s">
        <v>129</v>
      </c>
      <c r="L167" s="44"/>
      <c r="M167" s="225" t="s">
        <v>1</v>
      </c>
      <c r="N167" s="226" t="s">
        <v>38</v>
      </c>
      <c r="O167" s="91"/>
      <c r="P167" s="227">
        <f>O167*H167</f>
        <v>0</v>
      </c>
      <c r="Q167" s="227">
        <v>0</v>
      </c>
      <c r="R167" s="227">
        <f>Q167*H167</f>
        <v>0</v>
      </c>
      <c r="S167" s="227">
        <v>0</v>
      </c>
      <c r="T167" s="228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9" t="s">
        <v>317</v>
      </c>
      <c r="AT167" s="229" t="s">
        <v>120</v>
      </c>
      <c r="AU167" s="229" t="s">
        <v>83</v>
      </c>
      <c r="AY167" s="17" t="s">
        <v>118</v>
      </c>
      <c r="BE167" s="230">
        <f>IF(N167="základní",J167,0)</f>
        <v>0</v>
      </c>
      <c r="BF167" s="230">
        <f>IF(N167="snížená",J167,0)</f>
        <v>0</v>
      </c>
      <c r="BG167" s="230">
        <f>IF(N167="zákl. přenesená",J167,0)</f>
        <v>0</v>
      </c>
      <c r="BH167" s="230">
        <f>IF(N167="sníž. přenesená",J167,0)</f>
        <v>0</v>
      </c>
      <c r="BI167" s="230">
        <f>IF(N167="nulová",J167,0)</f>
        <v>0</v>
      </c>
      <c r="BJ167" s="17" t="s">
        <v>81</v>
      </c>
      <c r="BK167" s="230">
        <f>ROUND(I167*H167,2)</f>
        <v>0</v>
      </c>
      <c r="BL167" s="17" t="s">
        <v>317</v>
      </c>
      <c r="BM167" s="229" t="s">
        <v>200</v>
      </c>
    </row>
    <row r="168" s="2" customFormat="1">
      <c r="A168" s="38"/>
      <c r="B168" s="39"/>
      <c r="C168" s="40"/>
      <c r="D168" s="231" t="s">
        <v>125</v>
      </c>
      <c r="E168" s="40"/>
      <c r="F168" s="232" t="s">
        <v>385</v>
      </c>
      <c r="G168" s="40"/>
      <c r="H168" s="40"/>
      <c r="I168" s="233"/>
      <c r="J168" s="40"/>
      <c r="K168" s="40"/>
      <c r="L168" s="44"/>
      <c r="M168" s="234"/>
      <c r="N168" s="235"/>
      <c r="O168" s="91"/>
      <c r="P168" s="91"/>
      <c r="Q168" s="91"/>
      <c r="R168" s="91"/>
      <c r="S168" s="91"/>
      <c r="T168" s="92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125</v>
      </c>
      <c r="AU168" s="17" t="s">
        <v>83</v>
      </c>
    </row>
    <row r="169" s="2" customFormat="1">
      <c r="A169" s="38"/>
      <c r="B169" s="39"/>
      <c r="C169" s="40"/>
      <c r="D169" s="236" t="s">
        <v>131</v>
      </c>
      <c r="E169" s="40"/>
      <c r="F169" s="237" t="s">
        <v>386</v>
      </c>
      <c r="G169" s="40"/>
      <c r="H169" s="40"/>
      <c r="I169" s="233"/>
      <c r="J169" s="40"/>
      <c r="K169" s="40"/>
      <c r="L169" s="44"/>
      <c r="M169" s="234"/>
      <c r="N169" s="235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131</v>
      </c>
      <c r="AU169" s="17" t="s">
        <v>83</v>
      </c>
    </row>
    <row r="170" s="2" customFormat="1" ht="24.15" customHeight="1">
      <c r="A170" s="38"/>
      <c r="B170" s="39"/>
      <c r="C170" s="218" t="s">
        <v>203</v>
      </c>
      <c r="D170" s="218" t="s">
        <v>120</v>
      </c>
      <c r="E170" s="219" t="s">
        <v>387</v>
      </c>
      <c r="F170" s="220" t="s">
        <v>388</v>
      </c>
      <c r="G170" s="221" t="s">
        <v>271</v>
      </c>
      <c r="H170" s="222">
        <v>3.1200000000000001</v>
      </c>
      <c r="I170" s="223"/>
      <c r="J170" s="224">
        <f>ROUND(I170*H170,2)</f>
        <v>0</v>
      </c>
      <c r="K170" s="220" t="s">
        <v>129</v>
      </c>
      <c r="L170" s="44"/>
      <c r="M170" s="225" t="s">
        <v>1</v>
      </c>
      <c r="N170" s="226" t="s">
        <v>38</v>
      </c>
      <c r="O170" s="91"/>
      <c r="P170" s="227">
        <f>O170*H170</f>
        <v>0</v>
      </c>
      <c r="Q170" s="227">
        <v>0</v>
      </c>
      <c r="R170" s="227">
        <f>Q170*H170</f>
        <v>0</v>
      </c>
      <c r="S170" s="227">
        <v>0</v>
      </c>
      <c r="T170" s="228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9" t="s">
        <v>317</v>
      </c>
      <c r="AT170" s="229" t="s">
        <v>120</v>
      </c>
      <c r="AU170" s="229" t="s">
        <v>83</v>
      </c>
      <c r="AY170" s="17" t="s">
        <v>118</v>
      </c>
      <c r="BE170" s="230">
        <f>IF(N170="základní",J170,0)</f>
        <v>0</v>
      </c>
      <c r="BF170" s="230">
        <f>IF(N170="snížená",J170,0)</f>
        <v>0</v>
      </c>
      <c r="BG170" s="230">
        <f>IF(N170="zákl. přenesená",J170,0)</f>
        <v>0</v>
      </c>
      <c r="BH170" s="230">
        <f>IF(N170="sníž. přenesená",J170,0)</f>
        <v>0</v>
      </c>
      <c r="BI170" s="230">
        <f>IF(N170="nulová",J170,0)</f>
        <v>0</v>
      </c>
      <c r="BJ170" s="17" t="s">
        <v>81</v>
      </c>
      <c r="BK170" s="230">
        <f>ROUND(I170*H170,2)</f>
        <v>0</v>
      </c>
      <c r="BL170" s="17" t="s">
        <v>317</v>
      </c>
      <c r="BM170" s="229" t="s">
        <v>206</v>
      </c>
    </row>
    <row r="171" s="2" customFormat="1">
      <c r="A171" s="38"/>
      <c r="B171" s="39"/>
      <c r="C171" s="40"/>
      <c r="D171" s="231" t="s">
        <v>125</v>
      </c>
      <c r="E171" s="40"/>
      <c r="F171" s="232" t="s">
        <v>389</v>
      </c>
      <c r="G171" s="40"/>
      <c r="H171" s="40"/>
      <c r="I171" s="233"/>
      <c r="J171" s="40"/>
      <c r="K171" s="40"/>
      <c r="L171" s="44"/>
      <c r="M171" s="234"/>
      <c r="N171" s="235"/>
      <c r="O171" s="91"/>
      <c r="P171" s="91"/>
      <c r="Q171" s="91"/>
      <c r="R171" s="91"/>
      <c r="S171" s="91"/>
      <c r="T171" s="9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125</v>
      </c>
      <c r="AU171" s="17" t="s">
        <v>83</v>
      </c>
    </row>
    <row r="172" s="2" customFormat="1">
      <c r="A172" s="38"/>
      <c r="B172" s="39"/>
      <c r="C172" s="40"/>
      <c r="D172" s="236" t="s">
        <v>131</v>
      </c>
      <c r="E172" s="40"/>
      <c r="F172" s="237" t="s">
        <v>390</v>
      </c>
      <c r="G172" s="40"/>
      <c r="H172" s="40"/>
      <c r="I172" s="233"/>
      <c r="J172" s="40"/>
      <c r="K172" s="40"/>
      <c r="L172" s="44"/>
      <c r="M172" s="234"/>
      <c r="N172" s="235"/>
      <c r="O172" s="91"/>
      <c r="P172" s="91"/>
      <c r="Q172" s="91"/>
      <c r="R172" s="91"/>
      <c r="S172" s="91"/>
      <c r="T172" s="92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131</v>
      </c>
      <c r="AU172" s="17" t="s">
        <v>83</v>
      </c>
    </row>
    <row r="173" s="13" customFormat="1">
      <c r="A173" s="13"/>
      <c r="B173" s="238"/>
      <c r="C173" s="239"/>
      <c r="D173" s="231" t="s">
        <v>133</v>
      </c>
      <c r="E173" s="240" t="s">
        <v>1</v>
      </c>
      <c r="F173" s="241" t="s">
        <v>391</v>
      </c>
      <c r="G173" s="239"/>
      <c r="H173" s="242">
        <v>3.1200000000000001</v>
      </c>
      <c r="I173" s="243"/>
      <c r="J173" s="239"/>
      <c r="K173" s="239"/>
      <c r="L173" s="244"/>
      <c r="M173" s="245"/>
      <c r="N173" s="246"/>
      <c r="O173" s="246"/>
      <c r="P173" s="246"/>
      <c r="Q173" s="246"/>
      <c r="R173" s="246"/>
      <c r="S173" s="246"/>
      <c r="T173" s="247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8" t="s">
        <v>133</v>
      </c>
      <c r="AU173" s="248" t="s">
        <v>83</v>
      </c>
      <c r="AV173" s="13" t="s">
        <v>83</v>
      </c>
      <c r="AW173" s="13" t="s">
        <v>30</v>
      </c>
      <c r="AX173" s="13" t="s">
        <v>73</v>
      </c>
      <c r="AY173" s="248" t="s">
        <v>118</v>
      </c>
    </row>
    <row r="174" s="14" customFormat="1">
      <c r="A174" s="14"/>
      <c r="B174" s="249"/>
      <c r="C174" s="250"/>
      <c r="D174" s="231" t="s">
        <v>133</v>
      </c>
      <c r="E174" s="251" t="s">
        <v>1</v>
      </c>
      <c r="F174" s="252" t="s">
        <v>135</v>
      </c>
      <c r="G174" s="250"/>
      <c r="H174" s="253">
        <v>3.1200000000000001</v>
      </c>
      <c r="I174" s="254"/>
      <c r="J174" s="250"/>
      <c r="K174" s="250"/>
      <c r="L174" s="255"/>
      <c r="M174" s="256"/>
      <c r="N174" s="257"/>
      <c r="O174" s="257"/>
      <c r="P174" s="257"/>
      <c r="Q174" s="257"/>
      <c r="R174" s="257"/>
      <c r="S174" s="257"/>
      <c r="T174" s="258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9" t="s">
        <v>133</v>
      </c>
      <c r="AU174" s="259" t="s">
        <v>83</v>
      </c>
      <c r="AV174" s="14" t="s">
        <v>124</v>
      </c>
      <c r="AW174" s="14" t="s">
        <v>30</v>
      </c>
      <c r="AX174" s="14" t="s">
        <v>81</v>
      </c>
      <c r="AY174" s="259" t="s">
        <v>118</v>
      </c>
    </row>
    <row r="175" s="2" customFormat="1" ht="37.8" customHeight="1">
      <c r="A175" s="38"/>
      <c r="B175" s="39"/>
      <c r="C175" s="218" t="s">
        <v>167</v>
      </c>
      <c r="D175" s="218" t="s">
        <v>120</v>
      </c>
      <c r="E175" s="219" t="s">
        <v>392</v>
      </c>
      <c r="F175" s="220" t="s">
        <v>393</v>
      </c>
      <c r="G175" s="221" t="s">
        <v>271</v>
      </c>
      <c r="H175" s="222">
        <v>0.26000000000000001</v>
      </c>
      <c r="I175" s="223"/>
      <c r="J175" s="224">
        <f>ROUND(I175*H175,2)</f>
        <v>0</v>
      </c>
      <c r="K175" s="220" t="s">
        <v>129</v>
      </c>
      <c r="L175" s="44"/>
      <c r="M175" s="225" t="s">
        <v>1</v>
      </c>
      <c r="N175" s="226" t="s">
        <v>38</v>
      </c>
      <c r="O175" s="91"/>
      <c r="P175" s="227">
        <f>O175*H175</f>
        <v>0</v>
      </c>
      <c r="Q175" s="227">
        <v>0</v>
      </c>
      <c r="R175" s="227">
        <f>Q175*H175</f>
        <v>0</v>
      </c>
      <c r="S175" s="227">
        <v>0</v>
      </c>
      <c r="T175" s="228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9" t="s">
        <v>317</v>
      </c>
      <c r="AT175" s="229" t="s">
        <v>120</v>
      </c>
      <c r="AU175" s="229" t="s">
        <v>83</v>
      </c>
      <c r="AY175" s="17" t="s">
        <v>118</v>
      </c>
      <c r="BE175" s="230">
        <f>IF(N175="základní",J175,0)</f>
        <v>0</v>
      </c>
      <c r="BF175" s="230">
        <f>IF(N175="snížená",J175,0)</f>
        <v>0</v>
      </c>
      <c r="BG175" s="230">
        <f>IF(N175="zákl. přenesená",J175,0)</f>
        <v>0</v>
      </c>
      <c r="BH175" s="230">
        <f>IF(N175="sníž. přenesená",J175,0)</f>
        <v>0</v>
      </c>
      <c r="BI175" s="230">
        <f>IF(N175="nulová",J175,0)</f>
        <v>0</v>
      </c>
      <c r="BJ175" s="17" t="s">
        <v>81</v>
      </c>
      <c r="BK175" s="230">
        <f>ROUND(I175*H175,2)</f>
        <v>0</v>
      </c>
      <c r="BL175" s="17" t="s">
        <v>317</v>
      </c>
      <c r="BM175" s="229" t="s">
        <v>213</v>
      </c>
    </row>
    <row r="176" s="2" customFormat="1">
      <c r="A176" s="38"/>
      <c r="B176" s="39"/>
      <c r="C176" s="40"/>
      <c r="D176" s="231" t="s">
        <v>125</v>
      </c>
      <c r="E176" s="40"/>
      <c r="F176" s="232" t="s">
        <v>394</v>
      </c>
      <c r="G176" s="40"/>
      <c r="H176" s="40"/>
      <c r="I176" s="233"/>
      <c r="J176" s="40"/>
      <c r="K176" s="40"/>
      <c r="L176" s="44"/>
      <c r="M176" s="234"/>
      <c r="N176" s="235"/>
      <c r="O176" s="91"/>
      <c r="P176" s="91"/>
      <c r="Q176" s="91"/>
      <c r="R176" s="91"/>
      <c r="S176" s="91"/>
      <c r="T176" s="92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125</v>
      </c>
      <c r="AU176" s="17" t="s">
        <v>83</v>
      </c>
    </row>
    <row r="177" s="2" customFormat="1">
      <c r="A177" s="38"/>
      <c r="B177" s="39"/>
      <c r="C177" s="40"/>
      <c r="D177" s="236" t="s">
        <v>131</v>
      </c>
      <c r="E177" s="40"/>
      <c r="F177" s="237" t="s">
        <v>395</v>
      </c>
      <c r="G177" s="40"/>
      <c r="H177" s="40"/>
      <c r="I177" s="233"/>
      <c r="J177" s="40"/>
      <c r="K177" s="40"/>
      <c r="L177" s="44"/>
      <c r="M177" s="280"/>
      <c r="N177" s="281"/>
      <c r="O177" s="282"/>
      <c r="P177" s="282"/>
      <c r="Q177" s="282"/>
      <c r="R177" s="282"/>
      <c r="S177" s="282"/>
      <c r="T177" s="283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131</v>
      </c>
      <c r="AU177" s="17" t="s">
        <v>83</v>
      </c>
    </row>
    <row r="178" s="2" customFormat="1" ht="6.96" customHeight="1">
      <c r="A178" s="38"/>
      <c r="B178" s="66"/>
      <c r="C178" s="67"/>
      <c r="D178" s="67"/>
      <c r="E178" s="67"/>
      <c r="F178" s="67"/>
      <c r="G178" s="67"/>
      <c r="H178" s="67"/>
      <c r="I178" s="67"/>
      <c r="J178" s="67"/>
      <c r="K178" s="67"/>
      <c r="L178" s="44"/>
      <c r="M178" s="38"/>
      <c r="O178" s="38"/>
      <c r="P178" s="38"/>
      <c r="Q178" s="38"/>
      <c r="R178" s="38"/>
      <c r="S178" s="38"/>
      <c r="T178" s="38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</row>
  </sheetData>
  <sheetProtection sheet="1" autoFilter="0" formatColumns="0" formatRows="0" objects="1" scenarios="1" spinCount="100000" saltValue="0ttYBmX/wBCR0zPGhcPMozrf5BGxcDDNIeCEMFLKr1Dn4UbcIdHsBzQROXzPLlMnR73DxKTXvKfhzMgGLNjCCA==" hashValue="Icf+gsWIcc4leazwWhZM4Wtua7o266Ah7cvLxPcVDBmV+iBNMLJA/BVcV0xiCSS9XsoBzP+7nnosr5I16slG1Q==" algorithmName="SHA-512" password="D0DA"/>
  <autoFilter ref="C122:K177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hyperlinks>
    <hyperlink ref="F138" r:id="rId1" display="https://podminky.urs.cz/item/CS_URS_2024_01/997221561"/>
    <hyperlink ref="F141" r:id="rId2" display="https://podminky.urs.cz/item/CS_URS_2024_01/997221569"/>
    <hyperlink ref="F144" r:id="rId3" display="https://podminky.urs.cz/item/CS_URS_2024_01/997221611"/>
    <hyperlink ref="F164" r:id="rId4" display="https://podminky.urs.cz/item/CS_URS_2024_01/468131121"/>
    <hyperlink ref="F169" r:id="rId5" display="https://podminky.urs.cz/item/CS_URS_2024_01/469972111"/>
    <hyperlink ref="F172" r:id="rId6" display="https://podminky.urs.cz/item/CS_URS_2024_01/469972121"/>
    <hyperlink ref="F177" r:id="rId7" display="https://podminky.urs.cz/item/CS_URS_2024_01/469973115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8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83</v>
      </c>
    </row>
    <row r="4" s="1" customFormat="1" ht="24.96" customHeight="1">
      <c r="B4" s="20"/>
      <c r="D4" s="138" t="s">
        <v>90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Sanace skalního zářezu Hodkovice nad Mohelkou - Rychnov u Jablonce n. N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91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396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9. 1. 2024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31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33</v>
      </c>
      <c r="E30" s="38"/>
      <c r="F30" s="38"/>
      <c r="G30" s="38"/>
      <c r="H30" s="38"/>
      <c r="I30" s="38"/>
      <c r="J30" s="151">
        <f>ROUND(J120,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35</v>
      </c>
      <c r="G32" s="38"/>
      <c r="H32" s="38"/>
      <c r="I32" s="152" t="s">
        <v>34</v>
      </c>
      <c r="J32" s="152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37</v>
      </c>
      <c r="E33" s="140" t="s">
        <v>38</v>
      </c>
      <c r="F33" s="154">
        <f>ROUND((SUM(BE120:BE136)),  2)</f>
        <v>0</v>
      </c>
      <c r="G33" s="38"/>
      <c r="H33" s="38"/>
      <c r="I33" s="155">
        <v>0.20999999999999999</v>
      </c>
      <c r="J33" s="154">
        <f>ROUND(((SUM(BE120:BE136))*I33),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39</v>
      </c>
      <c r="F34" s="154">
        <f>ROUND((SUM(BF120:BF136)),  2)</f>
        <v>0</v>
      </c>
      <c r="G34" s="38"/>
      <c r="H34" s="38"/>
      <c r="I34" s="155">
        <v>0.12</v>
      </c>
      <c r="J34" s="154">
        <f>ROUND(((SUM(BF120:BF136))*I34),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40</v>
      </c>
      <c r="F35" s="154">
        <f>ROUND((SUM(BG120:BG136)),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41</v>
      </c>
      <c r="F36" s="154">
        <f>ROUND((SUM(BH120:BH136)),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42</v>
      </c>
      <c r="F37" s="154">
        <f>ROUND((SUM(BI120:BI136)),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93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Sanace skalního zářezu Hodkovice nad Mohelkou - Rychnov u Jablonce n. N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91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03 - VON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9. 1. 2024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94</v>
      </c>
      <c r="D94" s="176"/>
      <c r="E94" s="176"/>
      <c r="F94" s="176"/>
      <c r="G94" s="176"/>
      <c r="H94" s="176"/>
      <c r="I94" s="176"/>
      <c r="J94" s="177" t="s">
        <v>95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96</v>
      </c>
      <c r="D96" s="40"/>
      <c r="E96" s="40"/>
      <c r="F96" s="40"/>
      <c r="G96" s="40"/>
      <c r="H96" s="40"/>
      <c r="I96" s="40"/>
      <c r="J96" s="110">
        <f>J120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97</v>
      </c>
    </row>
    <row r="97" s="9" customFormat="1" ht="24.96" customHeight="1">
      <c r="A97" s="9"/>
      <c r="B97" s="179"/>
      <c r="C97" s="180"/>
      <c r="D97" s="181" t="s">
        <v>397</v>
      </c>
      <c r="E97" s="182"/>
      <c r="F97" s="182"/>
      <c r="G97" s="182"/>
      <c r="H97" s="182"/>
      <c r="I97" s="182"/>
      <c r="J97" s="183">
        <f>J121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398</v>
      </c>
      <c r="E98" s="188"/>
      <c r="F98" s="188"/>
      <c r="G98" s="188"/>
      <c r="H98" s="188"/>
      <c r="I98" s="188"/>
      <c r="J98" s="189">
        <f>J122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399</v>
      </c>
      <c r="E99" s="188"/>
      <c r="F99" s="188"/>
      <c r="G99" s="188"/>
      <c r="H99" s="188"/>
      <c r="I99" s="188"/>
      <c r="J99" s="189">
        <f>J129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400</v>
      </c>
      <c r="E100" s="188"/>
      <c r="F100" s="188"/>
      <c r="G100" s="188"/>
      <c r="H100" s="188"/>
      <c r="I100" s="188"/>
      <c r="J100" s="189">
        <f>J133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69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103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6.25" customHeight="1">
      <c r="A110" s="38"/>
      <c r="B110" s="39"/>
      <c r="C110" s="40"/>
      <c r="D110" s="40"/>
      <c r="E110" s="174" t="str">
        <f>E7</f>
        <v>Sanace skalního zářezu Hodkovice nad Mohelkou - Rychnov u Jablonce n. N</v>
      </c>
      <c r="F110" s="32"/>
      <c r="G110" s="32"/>
      <c r="H110" s="32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91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76" t="str">
        <f>E9</f>
        <v>SO 03 - VON</v>
      </c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20</v>
      </c>
      <c r="D114" s="40"/>
      <c r="E114" s="40"/>
      <c r="F114" s="27" t="str">
        <f>F12</f>
        <v xml:space="preserve"> </v>
      </c>
      <c r="G114" s="40"/>
      <c r="H114" s="40"/>
      <c r="I114" s="32" t="s">
        <v>22</v>
      </c>
      <c r="J114" s="79" t="str">
        <f>IF(J12="","",J12)</f>
        <v>9. 1. 2024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24</v>
      </c>
      <c r="D116" s="40"/>
      <c r="E116" s="40"/>
      <c r="F116" s="27" t="str">
        <f>E15</f>
        <v xml:space="preserve"> </v>
      </c>
      <c r="G116" s="40"/>
      <c r="H116" s="40"/>
      <c r="I116" s="32" t="s">
        <v>29</v>
      </c>
      <c r="J116" s="36" t="str">
        <f>E21</f>
        <v xml:space="preserve">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27</v>
      </c>
      <c r="D117" s="40"/>
      <c r="E117" s="40"/>
      <c r="F117" s="27" t="str">
        <f>IF(E18="","",E18)</f>
        <v>Vyplň údaj</v>
      </c>
      <c r="G117" s="40"/>
      <c r="H117" s="40"/>
      <c r="I117" s="32" t="s">
        <v>31</v>
      </c>
      <c r="J117" s="36" t="str">
        <f>E24</f>
        <v xml:space="preserve"> 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1" customFormat="1" ht="29.28" customHeight="1">
      <c r="A119" s="191"/>
      <c r="B119" s="192"/>
      <c r="C119" s="193" t="s">
        <v>104</v>
      </c>
      <c r="D119" s="194" t="s">
        <v>58</v>
      </c>
      <c r="E119" s="194" t="s">
        <v>54</v>
      </c>
      <c r="F119" s="194" t="s">
        <v>55</v>
      </c>
      <c r="G119" s="194" t="s">
        <v>105</v>
      </c>
      <c r="H119" s="194" t="s">
        <v>106</v>
      </c>
      <c r="I119" s="194" t="s">
        <v>107</v>
      </c>
      <c r="J119" s="194" t="s">
        <v>95</v>
      </c>
      <c r="K119" s="195" t="s">
        <v>108</v>
      </c>
      <c r="L119" s="196"/>
      <c r="M119" s="100" t="s">
        <v>1</v>
      </c>
      <c r="N119" s="101" t="s">
        <v>37</v>
      </c>
      <c r="O119" s="101" t="s">
        <v>109</v>
      </c>
      <c r="P119" s="101" t="s">
        <v>110</v>
      </c>
      <c r="Q119" s="101" t="s">
        <v>111</v>
      </c>
      <c r="R119" s="101" t="s">
        <v>112</v>
      </c>
      <c r="S119" s="101" t="s">
        <v>113</v>
      </c>
      <c r="T119" s="102" t="s">
        <v>114</v>
      </c>
      <c r="U119" s="191"/>
      <c r="V119" s="191"/>
      <c r="W119" s="191"/>
      <c r="X119" s="191"/>
      <c r="Y119" s="191"/>
      <c r="Z119" s="191"/>
      <c r="AA119" s="191"/>
      <c r="AB119" s="191"/>
      <c r="AC119" s="191"/>
      <c r="AD119" s="191"/>
      <c r="AE119" s="191"/>
    </row>
    <row r="120" s="2" customFormat="1" ht="22.8" customHeight="1">
      <c r="A120" s="38"/>
      <c r="B120" s="39"/>
      <c r="C120" s="107" t="s">
        <v>115</v>
      </c>
      <c r="D120" s="40"/>
      <c r="E120" s="40"/>
      <c r="F120" s="40"/>
      <c r="G120" s="40"/>
      <c r="H120" s="40"/>
      <c r="I120" s="40"/>
      <c r="J120" s="197">
        <f>BK120</f>
        <v>0</v>
      </c>
      <c r="K120" s="40"/>
      <c r="L120" s="44"/>
      <c r="M120" s="103"/>
      <c r="N120" s="198"/>
      <c r="O120" s="104"/>
      <c r="P120" s="199">
        <f>P121</f>
        <v>0</v>
      </c>
      <c r="Q120" s="104"/>
      <c r="R120" s="199">
        <f>R121</f>
        <v>0</v>
      </c>
      <c r="S120" s="104"/>
      <c r="T120" s="200">
        <f>T121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72</v>
      </c>
      <c r="AU120" s="17" t="s">
        <v>97</v>
      </c>
      <c r="BK120" s="201">
        <f>BK121</f>
        <v>0</v>
      </c>
    </row>
    <row r="121" s="12" customFormat="1" ht="25.92" customHeight="1">
      <c r="A121" s="12"/>
      <c r="B121" s="202"/>
      <c r="C121" s="203"/>
      <c r="D121" s="204" t="s">
        <v>72</v>
      </c>
      <c r="E121" s="205" t="s">
        <v>401</v>
      </c>
      <c r="F121" s="205" t="s">
        <v>402</v>
      </c>
      <c r="G121" s="203"/>
      <c r="H121" s="203"/>
      <c r="I121" s="206"/>
      <c r="J121" s="207">
        <f>BK121</f>
        <v>0</v>
      </c>
      <c r="K121" s="203"/>
      <c r="L121" s="208"/>
      <c r="M121" s="209"/>
      <c r="N121" s="210"/>
      <c r="O121" s="210"/>
      <c r="P121" s="211">
        <f>P122+P129+P133</f>
        <v>0</v>
      </c>
      <c r="Q121" s="210"/>
      <c r="R121" s="211">
        <f>R122+R129+R133</f>
        <v>0</v>
      </c>
      <c r="S121" s="210"/>
      <c r="T121" s="212">
        <f>T122+T129+T133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3" t="s">
        <v>151</v>
      </c>
      <c r="AT121" s="214" t="s">
        <v>72</v>
      </c>
      <c r="AU121" s="214" t="s">
        <v>73</v>
      </c>
      <c r="AY121" s="213" t="s">
        <v>118</v>
      </c>
      <c r="BK121" s="215">
        <f>BK122+BK129+BK133</f>
        <v>0</v>
      </c>
    </row>
    <row r="122" s="12" customFormat="1" ht="22.8" customHeight="1">
      <c r="A122" s="12"/>
      <c r="B122" s="202"/>
      <c r="C122" s="203"/>
      <c r="D122" s="204" t="s">
        <v>72</v>
      </c>
      <c r="E122" s="216" t="s">
        <v>403</v>
      </c>
      <c r="F122" s="216" t="s">
        <v>404</v>
      </c>
      <c r="G122" s="203"/>
      <c r="H122" s="203"/>
      <c r="I122" s="206"/>
      <c r="J122" s="217">
        <f>BK122</f>
        <v>0</v>
      </c>
      <c r="K122" s="203"/>
      <c r="L122" s="208"/>
      <c r="M122" s="209"/>
      <c r="N122" s="210"/>
      <c r="O122" s="210"/>
      <c r="P122" s="211">
        <f>SUM(P123:P128)</f>
        <v>0</v>
      </c>
      <c r="Q122" s="210"/>
      <c r="R122" s="211">
        <f>SUM(R123:R128)</f>
        <v>0</v>
      </c>
      <c r="S122" s="210"/>
      <c r="T122" s="212">
        <f>SUM(T123:T128)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3" t="s">
        <v>151</v>
      </c>
      <c r="AT122" s="214" t="s">
        <v>72</v>
      </c>
      <c r="AU122" s="214" t="s">
        <v>81</v>
      </c>
      <c r="AY122" s="213" t="s">
        <v>118</v>
      </c>
      <c r="BK122" s="215">
        <f>SUM(BK123:BK128)</f>
        <v>0</v>
      </c>
    </row>
    <row r="123" s="2" customFormat="1" ht="16.5" customHeight="1">
      <c r="A123" s="38"/>
      <c r="B123" s="39"/>
      <c r="C123" s="218" t="s">
        <v>81</v>
      </c>
      <c r="D123" s="218" t="s">
        <v>120</v>
      </c>
      <c r="E123" s="219" t="s">
        <v>405</v>
      </c>
      <c r="F123" s="220" t="s">
        <v>406</v>
      </c>
      <c r="G123" s="221" t="s">
        <v>407</v>
      </c>
      <c r="H123" s="222">
        <v>1</v>
      </c>
      <c r="I123" s="223"/>
      <c r="J123" s="224">
        <f>ROUND(I123*H123,2)</f>
        <v>0</v>
      </c>
      <c r="K123" s="220" t="s">
        <v>129</v>
      </c>
      <c r="L123" s="44"/>
      <c r="M123" s="225" t="s">
        <v>1</v>
      </c>
      <c r="N123" s="226" t="s">
        <v>38</v>
      </c>
      <c r="O123" s="91"/>
      <c r="P123" s="227">
        <f>O123*H123</f>
        <v>0</v>
      </c>
      <c r="Q123" s="227">
        <v>0</v>
      </c>
      <c r="R123" s="227">
        <f>Q123*H123</f>
        <v>0</v>
      </c>
      <c r="S123" s="227">
        <v>0</v>
      </c>
      <c r="T123" s="228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9" t="s">
        <v>408</v>
      </c>
      <c r="AT123" s="229" t="s">
        <v>120</v>
      </c>
      <c r="AU123" s="229" t="s">
        <v>83</v>
      </c>
      <c r="AY123" s="17" t="s">
        <v>118</v>
      </c>
      <c r="BE123" s="230">
        <f>IF(N123="základní",J123,0)</f>
        <v>0</v>
      </c>
      <c r="BF123" s="230">
        <f>IF(N123="snížená",J123,0)</f>
        <v>0</v>
      </c>
      <c r="BG123" s="230">
        <f>IF(N123="zákl. přenesená",J123,0)</f>
        <v>0</v>
      </c>
      <c r="BH123" s="230">
        <f>IF(N123="sníž. přenesená",J123,0)</f>
        <v>0</v>
      </c>
      <c r="BI123" s="230">
        <f>IF(N123="nulová",J123,0)</f>
        <v>0</v>
      </c>
      <c r="BJ123" s="17" t="s">
        <v>81</v>
      </c>
      <c r="BK123" s="230">
        <f>ROUND(I123*H123,2)</f>
        <v>0</v>
      </c>
      <c r="BL123" s="17" t="s">
        <v>408</v>
      </c>
      <c r="BM123" s="229" t="s">
        <v>409</v>
      </c>
    </row>
    <row r="124" s="2" customFormat="1">
      <c r="A124" s="38"/>
      <c r="B124" s="39"/>
      <c r="C124" s="40"/>
      <c r="D124" s="231" t="s">
        <v>125</v>
      </c>
      <c r="E124" s="40"/>
      <c r="F124" s="232" t="s">
        <v>406</v>
      </c>
      <c r="G124" s="40"/>
      <c r="H124" s="40"/>
      <c r="I124" s="233"/>
      <c r="J124" s="40"/>
      <c r="K124" s="40"/>
      <c r="L124" s="44"/>
      <c r="M124" s="234"/>
      <c r="N124" s="235"/>
      <c r="O124" s="91"/>
      <c r="P124" s="91"/>
      <c r="Q124" s="91"/>
      <c r="R124" s="91"/>
      <c r="S124" s="91"/>
      <c r="T124" s="92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125</v>
      </c>
      <c r="AU124" s="17" t="s">
        <v>83</v>
      </c>
    </row>
    <row r="125" s="2" customFormat="1">
      <c r="A125" s="38"/>
      <c r="B125" s="39"/>
      <c r="C125" s="40"/>
      <c r="D125" s="236" t="s">
        <v>131</v>
      </c>
      <c r="E125" s="40"/>
      <c r="F125" s="237" t="s">
        <v>410</v>
      </c>
      <c r="G125" s="40"/>
      <c r="H125" s="40"/>
      <c r="I125" s="233"/>
      <c r="J125" s="40"/>
      <c r="K125" s="40"/>
      <c r="L125" s="44"/>
      <c r="M125" s="234"/>
      <c r="N125" s="235"/>
      <c r="O125" s="91"/>
      <c r="P125" s="91"/>
      <c r="Q125" s="91"/>
      <c r="R125" s="91"/>
      <c r="S125" s="91"/>
      <c r="T125" s="92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131</v>
      </c>
      <c r="AU125" s="17" t="s">
        <v>83</v>
      </c>
    </row>
    <row r="126" s="2" customFormat="1" ht="16.5" customHeight="1">
      <c r="A126" s="38"/>
      <c r="B126" s="39"/>
      <c r="C126" s="218" t="s">
        <v>83</v>
      </c>
      <c r="D126" s="218" t="s">
        <v>120</v>
      </c>
      <c r="E126" s="219" t="s">
        <v>411</v>
      </c>
      <c r="F126" s="220" t="s">
        <v>412</v>
      </c>
      <c r="G126" s="221" t="s">
        <v>407</v>
      </c>
      <c r="H126" s="222">
        <v>1</v>
      </c>
      <c r="I126" s="223"/>
      <c r="J126" s="224">
        <f>ROUND(I126*H126,2)</f>
        <v>0</v>
      </c>
      <c r="K126" s="220" t="s">
        <v>129</v>
      </c>
      <c r="L126" s="44"/>
      <c r="M126" s="225" t="s">
        <v>1</v>
      </c>
      <c r="N126" s="226" t="s">
        <v>38</v>
      </c>
      <c r="O126" s="91"/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9" t="s">
        <v>408</v>
      </c>
      <c r="AT126" s="229" t="s">
        <v>120</v>
      </c>
      <c r="AU126" s="229" t="s">
        <v>83</v>
      </c>
      <c r="AY126" s="17" t="s">
        <v>118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7" t="s">
        <v>81</v>
      </c>
      <c r="BK126" s="230">
        <f>ROUND(I126*H126,2)</f>
        <v>0</v>
      </c>
      <c r="BL126" s="17" t="s">
        <v>408</v>
      </c>
      <c r="BM126" s="229" t="s">
        <v>413</v>
      </c>
    </row>
    <row r="127" s="2" customFormat="1">
      <c r="A127" s="38"/>
      <c r="B127" s="39"/>
      <c r="C127" s="40"/>
      <c r="D127" s="231" t="s">
        <v>125</v>
      </c>
      <c r="E127" s="40"/>
      <c r="F127" s="232" t="s">
        <v>412</v>
      </c>
      <c r="G127" s="40"/>
      <c r="H127" s="40"/>
      <c r="I127" s="233"/>
      <c r="J127" s="40"/>
      <c r="K127" s="40"/>
      <c r="L127" s="44"/>
      <c r="M127" s="234"/>
      <c r="N127" s="235"/>
      <c r="O127" s="91"/>
      <c r="P127" s="91"/>
      <c r="Q127" s="91"/>
      <c r="R127" s="91"/>
      <c r="S127" s="91"/>
      <c r="T127" s="92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125</v>
      </c>
      <c r="AU127" s="17" t="s">
        <v>83</v>
      </c>
    </row>
    <row r="128" s="2" customFormat="1">
      <c r="A128" s="38"/>
      <c r="B128" s="39"/>
      <c r="C128" s="40"/>
      <c r="D128" s="236" t="s">
        <v>131</v>
      </c>
      <c r="E128" s="40"/>
      <c r="F128" s="237" t="s">
        <v>414</v>
      </c>
      <c r="G128" s="40"/>
      <c r="H128" s="40"/>
      <c r="I128" s="233"/>
      <c r="J128" s="40"/>
      <c r="K128" s="40"/>
      <c r="L128" s="44"/>
      <c r="M128" s="234"/>
      <c r="N128" s="235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131</v>
      </c>
      <c r="AU128" s="17" t="s">
        <v>83</v>
      </c>
    </row>
    <row r="129" s="12" customFormat="1" ht="22.8" customHeight="1">
      <c r="A129" s="12"/>
      <c r="B129" s="202"/>
      <c r="C129" s="203"/>
      <c r="D129" s="204" t="s">
        <v>72</v>
      </c>
      <c r="E129" s="216" t="s">
        <v>415</v>
      </c>
      <c r="F129" s="216" t="s">
        <v>416</v>
      </c>
      <c r="G129" s="203"/>
      <c r="H129" s="203"/>
      <c r="I129" s="206"/>
      <c r="J129" s="217">
        <f>BK129</f>
        <v>0</v>
      </c>
      <c r="K129" s="203"/>
      <c r="L129" s="208"/>
      <c r="M129" s="209"/>
      <c r="N129" s="210"/>
      <c r="O129" s="210"/>
      <c r="P129" s="211">
        <f>SUM(P130:P132)</f>
        <v>0</v>
      </c>
      <c r="Q129" s="210"/>
      <c r="R129" s="211">
        <f>SUM(R130:R132)</f>
        <v>0</v>
      </c>
      <c r="S129" s="210"/>
      <c r="T129" s="212">
        <f>SUM(T130:T132)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3" t="s">
        <v>151</v>
      </c>
      <c r="AT129" s="214" t="s">
        <v>72</v>
      </c>
      <c r="AU129" s="214" t="s">
        <v>81</v>
      </c>
      <c r="AY129" s="213" t="s">
        <v>118</v>
      </c>
      <c r="BK129" s="215">
        <f>SUM(BK130:BK132)</f>
        <v>0</v>
      </c>
    </row>
    <row r="130" s="2" customFormat="1" ht="16.5" customHeight="1">
      <c r="A130" s="38"/>
      <c r="B130" s="39"/>
      <c r="C130" s="218" t="s">
        <v>136</v>
      </c>
      <c r="D130" s="218" t="s">
        <v>120</v>
      </c>
      <c r="E130" s="219" t="s">
        <v>417</v>
      </c>
      <c r="F130" s="220" t="s">
        <v>416</v>
      </c>
      <c r="G130" s="221" t="s">
        <v>407</v>
      </c>
      <c r="H130" s="222">
        <v>1</v>
      </c>
      <c r="I130" s="223"/>
      <c r="J130" s="224">
        <f>ROUND(I130*H130,2)</f>
        <v>0</v>
      </c>
      <c r="K130" s="220" t="s">
        <v>129</v>
      </c>
      <c r="L130" s="44"/>
      <c r="M130" s="225" t="s">
        <v>1</v>
      </c>
      <c r="N130" s="226" t="s">
        <v>38</v>
      </c>
      <c r="O130" s="91"/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9" t="s">
        <v>408</v>
      </c>
      <c r="AT130" s="229" t="s">
        <v>120</v>
      </c>
      <c r="AU130" s="229" t="s">
        <v>83</v>
      </c>
      <c r="AY130" s="17" t="s">
        <v>118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7" t="s">
        <v>81</v>
      </c>
      <c r="BK130" s="230">
        <f>ROUND(I130*H130,2)</f>
        <v>0</v>
      </c>
      <c r="BL130" s="17" t="s">
        <v>408</v>
      </c>
      <c r="BM130" s="229" t="s">
        <v>418</v>
      </c>
    </row>
    <row r="131" s="2" customFormat="1">
      <c r="A131" s="38"/>
      <c r="B131" s="39"/>
      <c r="C131" s="40"/>
      <c r="D131" s="231" t="s">
        <v>125</v>
      </c>
      <c r="E131" s="40"/>
      <c r="F131" s="232" t="s">
        <v>416</v>
      </c>
      <c r="G131" s="40"/>
      <c r="H131" s="40"/>
      <c r="I131" s="233"/>
      <c r="J131" s="40"/>
      <c r="K131" s="40"/>
      <c r="L131" s="44"/>
      <c r="M131" s="234"/>
      <c r="N131" s="235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125</v>
      </c>
      <c r="AU131" s="17" t="s">
        <v>83</v>
      </c>
    </row>
    <row r="132" s="2" customFormat="1">
      <c r="A132" s="38"/>
      <c r="B132" s="39"/>
      <c r="C132" s="40"/>
      <c r="D132" s="236" t="s">
        <v>131</v>
      </c>
      <c r="E132" s="40"/>
      <c r="F132" s="237" t="s">
        <v>419</v>
      </c>
      <c r="G132" s="40"/>
      <c r="H132" s="40"/>
      <c r="I132" s="233"/>
      <c r="J132" s="40"/>
      <c r="K132" s="40"/>
      <c r="L132" s="44"/>
      <c r="M132" s="234"/>
      <c r="N132" s="235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131</v>
      </c>
      <c r="AU132" s="17" t="s">
        <v>83</v>
      </c>
    </row>
    <row r="133" s="12" customFormat="1" ht="22.8" customHeight="1">
      <c r="A133" s="12"/>
      <c r="B133" s="202"/>
      <c r="C133" s="203"/>
      <c r="D133" s="204" t="s">
        <v>72</v>
      </c>
      <c r="E133" s="216" t="s">
        <v>420</v>
      </c>
      <c r="F133" s="216" t="s">
        <v>421</v>
      </c>
      <c r="G133" s="203"/>
      <c r="H133" s="203"/>
      <c r="I133" s="206"/>
      <c r="J133" s="217">
        <f>BK133</f>
        <v>0</v>
      </c>
      <c r="K133" s="203"/>
      <c r="L133" s="208"/>
      <c r="M133" s="209"/>
      <c r="N133" s="210"/>
      <c r="O133" s="210"/>
      <c r="P133" s="211">
        <f>SUM(P134:P136)</f>
        <v>0</v>
      </c>
      <c r="Q133" s="210"/>
      <c r="R133" s="211">
        <f>SUM(R134:R136)</f>
        <v>0</v>
      </c>
      <c r="S133" s="210"/>
      <c r="T133" s="212">
        <f>SUM(T134:T136)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3" t="s">
        <v>151</v>
      </c>
      <c r="AT133" s="214" t="s">
        <v>72</v>
      </c>
      <c r="AU133" s="214" t="s">
        <v>81</v>
      </c>
      <c r="AY133" s="213" t="s">
        <v>118</v>
      </c>
      <c r="BK133" s="215">
        <f>SUM(BK134:BK136)</f>
        <v>0</v>
      </c>
    </row>
    <row r="134" s="2" customFormat="1" ht="16.5" customHeight="1">
      <c r="A134" s="38"/>
      <c r="B134" s="39"/>
      <c r="C134" s="218" t="s">
        <v>124</v>
      </c>
      <c r="D134" s="218" t="s">
        <v>120</v>
      </c>
      <c r="E134" s="219" t="s">
        <v>422</v>
      </c>
      <c r="F134" s="220" t="s">
        <v>423</v>
      </c>
      <c r="G134" s="221" t="s">
        <v>407</v>
      </c>
      <c r="H134" s="222">
        <v>1</v>
      </c>
      <c r="I134" s="223"/>
      <c r="J134" s="224">
        <f>ROUND(I134*H134,2)</f>
        <v>0</v>
      </c>
      <c r="K134" s="220" t="s">
        <v>129</v>
      </c>
      <c r="L134" s="44"/>
      <c r="M134" s="225" t="s">
        <v>1</v>
      </c>
      <c r="N134" s="226" t="s">
        <v>38</v>
      </c>
      <c r="O134" s="91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9" t="s">
        <v>408</v>
      </c>
      <c r="AT134" s="229" t="s">
        <v>120</v>
      </c>
      <c r="AU134" s="229" t="s">
        <v>83</v>
      </c>
      <c r="AY134" s="17" t="s">
        <v>118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81</v>
      </c>
      <c r="BK134" s="230">
        <f>ROUND(I134*H134,2)</f>
        <v>0</v>
      </c>
      <c r="BL134" s="17" t="s">
        <v>408</v>
      </c>
      <c r="BM134" s="229" t="s">
        <v>424</v>
      </c>
    </row>
    <row r="135" s="2" customFormat="1">
      <c r="A135" s="38"/>
      <c r="B135" s="39"/>
      <c r="C135" s="40"/>
      <c r="D135" s="231" t="s">
        <v>125</v>
      </c>
      <c r="E135" s="40"/>
      <c r="F135" s="232" t="s">
        <v>423</v>
      </c>
      <c r="G135" s="40"/>
      <c r="H135" s="40"/>
      <c r="I135" s="233"/>
      <c r="J135" s="40"/>
      <c r="K135" s="40"/>
      <c r="L135" s="44"/>
      <c r="M135" s="234"/>
      <c r="N135" s="235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125</v>
      </c>
      <c r="AU135" s="17" t="s">
        <v>83</v>
      </c>
    </row>
    <row r="136" s="2" customFormat="1">
      <c r="A136" s="38"/>
      <c r="B136" s="39"/>
      <c r="C136" s="40"/>
      <c r="D136" s="236" t="s">
        <v>131</v>
      </c>
      <c r="E136" s="40"/>
      <c r="F136" s="237" t="s">
        <v>425</v>
      </c>
      <c r="G136" s="40"/>
      <c r="H136" s="40"/>
      <c r="I136" s="233"/>
      <c r="J136" s="40"/>
      <c r="K136" s="40"/>
      <c r="L136" s="44"/>
      <c r="M136" s="280"/>
      <c r="N136" s="281"/>
      <c r="O136" s="282"/>
      <c r="P136" s="282"/>
      <c r="Q136" s="282"/>
      <c r="R136" s="282"/>
      <c r="S136" s="282"/>
      <c r="T136" s="283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131</v>
      </c>
      <c r="AU136" s="17" t="s">
        <v>83</v>
      </c>
    </row>
    <row r="137" s="2" customFormat="1" ht="6.96" customHeight="1">
      <c r="A137" s="38"/>
      <c r="B137" s="66"/>
      <c r="C137" s="67"/>
      <c r="D137" s="67"/>
      <c r="E137" s="67"/>
      <c r="F137" s="67"/>
      <c r="G137" s="67"/>
      <c r="H137" s="67"/>
      <c r="I137" s="67"/>
      <c r="J137" s="67"/>
      <c r="K137" s="67"/>
      <c r="L137" s="44"/>
      <c r="M137" s="38"/>
      <c r="O137" s="38"/>
      <c r="P137" s="38"/>
      <c r="Q137" s="38"/>
      <c r="R137" s="38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</row>
  </sheetData>
  <sheetProtection sheet="1" autoFilter="0" formatColumns="0" formatRows="0" objects="1" scenarios="1" spinCount="100000" saltValue="tlvK46TYfu4jnPigfL2q7uiCoKfNGpx2ZCqAWoeK2Mqw6LozQgyZczbz8Ap/a2jgsTRU5RfyLxzOyD0bZ8xkfw==" hashValue="z40tPXEmkYhvIW9FRrKZ8AqINU5JpC6LH/6ZrkhAINsTb7GppkouLroVg5I4wK8w88GInCysrSAWeQ732vZxLg==" algorithmName="SHA-512" password="D0DA"/>
  <autoFilter ref="C119:K136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hyperlinks>
    <hyperlink ref="F125" r:id="rId1" display="https://podminky.urs.cz/item/CS_URS_2024_01/012303000"/>
    <hyperlink ref="F128" r:id="rId2" display="https://podminky.urs.cz/item/CS_URS_2024_01/013254000"/>
    <hyperlink ref="F132" r:id="rId3" display="https://podminky.urs.cz/item/CS_URS_2024_01/030001000"/>
    <hyperlink ref="F136" r:id="rId4" display="https://podminky.urs.cz/item/CS_URS_2024_01/041903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Desenský Jiří, DiS.</dc:creator>
  <cp:lastModifiedBy>Desenský Jiří, DiS.</cp:lastModifiedBy>
  <dcterms:created xsi:type="dcterms:W3CDTF">2024-01-17T06:50:27Z</dcterms:created>
  <dcterms:modified xsi:type="dcterms:W3CDTF">2024-01-17T06:50:33Z</dcterms:modified>
</cp:coreProperties>
</file>